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sise.envir.ee\Kasutajad$\KeM\45407026514\Desktop\"/>
    </mc:Choice>
  </mc:AlternateContent>
  <xr:revisionPtr revIDLastSave="0" documentId="8_{82A3BB41-F021-44CB-93D9-E26919E7A927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VORM3_konto" sheetId="11" r:id="rId1"/>
    <sheet name="SAP-i kandmiseks" sheetId="13" r:id="rId2"/>
  </sheets>
  <definedNames>
    <definedName name="_xlnm._FilterDatabase" localSheetId="1" hidden="1">'SAP-i kandmiseks'!$A$2:$H$39</definedName>
    <definedName name="_xlnm._FilterDatabase" localSheetId="0" hidden="1">VORM3_konto!$A$8:$U$601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3" l="1"/>
  <c r="H16" i="13"/>
  <c r="H22" i="13"/>
  <c r="H21" i="13"/>
  <c r="H39" i="13" s="1"/>
  <c r="S591" i="11"/>
  <c r="S590" i="11"/>
  <c r="S439" i="11"/>
  <c r="S437" i="11"/>
  <c r="P111" i="11"/>
  <c r="P104" i="11"/>
  <c r="P91" i="11"/>
  <c r="P85" i="11"/>
  <c r="P79" i="11"/>
  <c r="P67" i="11"/>
  <c r="P55" i="11"/>
  <c r="P48" i="11"/>
  <c r="P43" i="11"/>
  <c r="P34" i="11"/>
  <c r="U353" i="11"/>
  <c r="U345" i="11"/>
  <c r="U337" i="11"/>
  <c r="U330" i="11"/>
  <c r="U323" i="11"/>
  <c r="U315" i="11"/>
  <c r="U308" i="11"/>
  <c r="U301" i="11"/>
  <c r="U294" i="11"/>
  <c r="U287" i="11"/>
  <c r="U280" i="11"/>
  <c r="U273" i="11"/>
  <c r="U266" i="11"/>
  <c r="U259" i="11"/>
  <c r="U252" i="11"/>
  <c r="P24" i="11"/>
  <c r="P54" i="11"/>
  <c r="G39" i="13"/>
  <c r="F39" i="13"/>
  <c r="N352" i="11"/>
  <c r="O352" i="11"/>
  <c r="P352" i="11" s="1"/>
  <c r="N359" i="11"/>
  <c r="O359" i="11" s="1"/>
  <c r="P359" i="11" s="1"/>
  <c r="U420" i="11"/>
  <c r="U126" i="11"/>
  <c r="U124" i="11"/>
  <c r="U122" i="11"/>
  <c r="U120" i="11"/>
  <c r="U118" i="11"/>
  <c r="U117" i="11"/>
  <c r="U116" i="11"/>
  <c r="U115" i="11"/>
  <c r="U113" i="11"/>
  <c r="U112" i="11"/>
  <c r="U109" i="11"/>
  <c r="U108" i="11"/>
  <c r="U107" i="11"/>
  <c r="U106" i="11"/>
  <c r="U105" i="11"/>
  <c r="U103" i="11"/>
  <c r="U101" i="11"/>
  <c r="U100" i="11"/>
  <c r="U99" i="11"/>
  <c r="U98" i="11"/>
  <c r="U96" i="11"/>
  <c r="U95" i="11"/>
  <c r="U93" i="11"/>
  <c r="U92" i="11"/>
  <c r="U90" i="11"/>
  <c r="U89" i="11"/>
  <c r="U88" i="11"/>
  <c r="U86" i="11"/>
  <c r="U84" i="11"/>
  <c r="U83" i="11"/>
  <c r="U82" i="11"/>
  <c r="U81" i="11"/>
  <c r="U80" i="11"/>
  <c r="U78" i="11"/>
  <c r="U77" i="11"/>
  <c r="U76" i="11"/>
  <c r="U75" i="11"/>
  <c r="U74" i="11"/>
  <c r="U72" i="11"/>
  <c r="U71" i="11"/>
  <c r="U70" i="11"/>
  <c r="U69" i="11"/>
  <c r="U68" i="11"/>
  <c r="U66" i="11"/>
  <c r="U65" i="11"/>
  <c r="U64" i="11"/>
  <c r="U63" i="11"/>
  <c r="U62" i="11"/>
  <c r="U61" i="11"/>
  <c r="U59" i="11"/>
  <c r="U58" i="11"/>
  <c r="U57" i="11"/>
  <c r="U56" i="11"/>
  <c r="U54" i="11"/>
  <c r="U53" i="11"/>
  <c r="U52" i="11"/>
  <c r="U51" i="11"/>
  <c r="U50" i="11"/>
  <c r="U49" i="11"/>
  <c r="U47" i="11"/>
  <c r="U46" i="11"/>
  <c r="U45" i="11"/>
  <c r="U44" i="11"/>
  <c r="U41" i="11"/>
  <c r="U40" i="11"/>
  <c r="U39" i="11"/>
  <c r="U38" i="11"/>
  <c r="U37" i="11"/>
  <c r="U36" i="11"/>
  <c r="U35" i="11"/>
  <c r="U32" i="11"/>
  <c r="U31" i="11"/>
  <c r="U30" i="11"/>
  <c r="U29" i="11"/>
  <c r="U27" i="11"/>
  <c r="U26" i="11"/>
  <c r="U25" i="11"/>
  <c r="U23" i="11"/>
  <c r="U22" i="11"/>
  <c r="U20" i="11"/>
  <c r="U19" i="11"/>
  <c r="U17" i="11"/>
  <c r="U16" i="11"/>
  <c r="U14" i="11"/>
  <c r="U13" i="11"/>
  <c r="U563" i="11"/>
  <c r="U562" i="11"/>
  <c r="U561" i="11"/>
  <c r="U560" i="11"/>
  <c r="U559" i="11"/>
  <c r="U558" i="11"/>
  <c r="U557" i="11"/>
  <c r="U556" i="11"/>
  <c r="U555" i="11"/>
  <c r="U554" i="11"/>
  <c r="U553" i="11"/>
  <c r="U552" i="11"/>
  <c r="U551" i="11"/>
  <c r="U550" i="11"/>
  <c r="U549" i="11"/>
  <c r="U548" i="11"/>
  <c r="U547" i="11"/>
  <c r="U546" i="11"/>
  <c r="U545" i="11"/>
  <c r="U544" i="11"/>
  <c r="U543" i="11"/>
  <c r="U542" i="11"/>
  <c r="U541" i="11"/>
  <c r="U540" i="11"/>
  <c r="U539" i="11"/>
  <c r="U538" i="11"/>
  <c r="U537" i="11"/>
  <c r="U536" i="11"/>
  <c r="U535" i="11"/>
  <c r="U534" i="11"/>
  <c r="U533" i="11"/>
  <c r="U532" i="11"/>
  <c r="U531" i="11"/>
  <c r="U530" i="11"/>
  <c r="U529" i="11"/>
  <c r="U528" i="11"/>
  <c r="U527" i="11"/>
  <c r="U526" i="11"/>
  <c r="U523" i="11"/>
  <c r="U522" i="11"/>
  <c r="U521" i="11"/>
  <c r="U520" i="11"/>
  <c r="U519" i="11"/>
  <c r="U518" i="11"/>
  <c r="U517" i="11"/>
  <c r="U516" i="11"/>
  <c r="U515" i="11"/>
  <c r="U514" i="11"/>
  <c r="U513" i="11"/>
  <c r="U512" i="11"/>
  <c r="U511" i="11"/>
  <c r="U510" i="11"/>
  <c r="U509" i="11"/>
  <c r="U507" i="11"/>
  <c r="U506" i="11"/>
  <c r="U505" i="11"/>
  <c r="U504" i="11"/>
  <c r="U503" i="11"/>
  <c r="U502" i="11"/>
  <c r="U501" i="11"/>
  <c r="U500" i="11"/>
  <c r="U499" i="11"/>
  <c r="U498" i="11"/>
  <c r="U497" i="11"/>
  <c r="U496" i="11"/>
  <c r="U495" i="11"/>
  <c r="Q6" i="11"/>
  <c r="U576" i="11"/>
  <c r="U575" i="11"/>
  <c r="U574" i="11"/>
  <c r="U573" i="11"/>
  <c r="U572" i="11"/>
  <c r="U571" i="11"/>
  <c r="U570" i="11"/>
  <c r="U568" i="11"/>
  <c r="U567" i="11"/>
  <c r="U566" i="11"/>
  <c r="U565" i="11"/>
  <c r="U564" i="11"/>
  <c r="U601" i="11"/>
  <c r="U595" i="11"/>
  <c r="U587" i="11"/>
  <c r="U596" i="11"/>
  <c r="U577" i="11"/>
  <c r="U578" i="11"/>
  <c r="U579" i="11"/>
  <c r="U580" i="11"/>
  <c r="U581" i="11"/>
  <c r="U582" i="11"/>
  <c r="U583" i="11"/>
  <c r="U588" i="11"/>
  <c r="U589" i="11"/>
  <c r="U590" i="11"/>
  <c r="U591" i="11"/>
  <c r="U592" i="11"/>
  <c r="U593" i="11"/>
  <c r="U594" i="11"/>
  <c r="U597" i="11"/>
  <c r="U598" i="11"/>
  <c r="U599" i="11"/>
  <c r="U600" i="11"/>
  <c r="S600" i="11" l="1"/>
  <c r="S599" i="11"/>
  <c r="S567" i="11"/>
  <c r="R567" i="11"/>
  <c r="R6" i="11" s="1"/>
  <c r="U6" i="11" l="1"/>
  <c r="T6" i="11"/>
  <c r="S6" i="11"/>
  <c r="P6" i="11"/>
  <c r="O6" i="11"/>
  <c r="N6" i="11"/>
  <c r="M6" i="11"/>
  <c r="L6" i="11"/>
</calcChain>
</file>

<file path=xl/sharedStrings.xml><?xml version="1.0" encoding="utf-8"?>
<sst xmlns="http://schemas.openxmlformats.org/spreadsheetml/2006/main" count="6332" uniqueCount="292">
  <si>
    <t>Tervikliku ülevaate saamiseks sisaldab vorm infot jääkide kohta, mida üle ei viida.</t>
  </si>
  <si>
    <t>Reservi tagastatud</t>
  </si>
  <si>
    <t>Lõplik eelarve</t>
  </si>
  <si>
    <t>Kasutamata eelarve jääk</t>
  </si>
  <si>
    <t>Erakorralise käskkirjaga reservi tagastatud (käskkirja nr xx alusel)</t>
  </si>
  <si>
    <t xml:space="preserve">Korralise käskkirjaga reservi tagastatud (käesoleva käskkirjaga) </t>
  </si>
  <si>
    <t>(1)</t>
  </si>
  <si>
    <t>(2)</t>
  </si>
  <si>
    <t>(6)</t>
  </si>
  <si>
    <t>(9)</t>
  </si>
  <si>
    <t>(10)</t>
  </si>
  <si>
    <t>e) kui eelarve objekt on "SE000028" siis võimalikuks ülekandmise summaks on null (0);</t>
  </si>
  <si>
    <t>Tegevuspõhise eelarve korral</t>
  </si>
  <si>
    <t>Lisa 1</t>
  </si>
  <si>
    <t>…....................ministri käskkirja</t>
  </si>
  <si>
    <t>Aktiga teisele valitsemisalale üle antud vahendid</t>
  </si>
  <si>
    <t>Märkused (mille alusel; kellele vms)</t>
  </si>
  <si>
    <t>Valitsemisala</t>
  </si>
  <si>
    <t>Asutus</t>
  </si>
  <si>
    <t>Tulemusvaldkond -nimi</t>
  </si>
  <si>
    <t>Programm - nimi</t>
  </si>
  <si>
    <t>Programmi tegevuse kood</t>
  </si>
  <si>
    <t>Programmi tegevuse nimi</t>
  </si>
  <si>
    <t>Majanduslik sisu</t>
  </si>
  <si>
    <r>
      <t xml:space="preserve">Konto nimi </t>
    </r>
    <r>
      <rPr>
        <sz val="11"/>
        <rFont val="Times New Roman"/>
        <family val="1"/>
        <charset val="186"/>
      </rPr>
      <t>(minimaalselt eelarveklassifikaatori määruse lisas toodud detailsuses)</t>
    </r>
  </si>
  <si>
    <t>Eelarve liik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</si>
  <si>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</si>
  <si>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</si>
  <si>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</si>
  <si>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</si>
  <si>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</si>
  <si>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</si>
  <si>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</si>
  <si>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</si>
  <si>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</si>
  <si>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</si>
  <si>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</si>
  <si>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</si>
  <si>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</si>
  <si>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r>
      <t>(5) veerg</t>
    </r>
    <r>
      <rPr>
        <sz val="9"/>
        <color theme="1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</si>
  <si>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veerus (1) lahtris summast tingimusel, et veeru (1) lahtris ei ole null;</t>
  </si>
  <si>
    <t>b) kui veeru (5) lahtri summa on suurem kui veeru (1) lahtris summa, siis veeru (5) lahtris summa võrdub veeru (1) lahtris oleva summaga;</t>
  </si>
  <si>
    <t>c) kui veeru (1) lahtris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</si>
  <si>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</si>
  <si>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</si>
  <si>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 (1), siis veerg (5) võrdub veerg (1). </t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</si>
  <si>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</si>
  <si>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rFont val="Times New Roman"/>
        <family val="1"/>
        <charset val="186"/>
      </rPr>
      <t>(8) veerg</t>
    </r>
    <r>
      <rPr>
        <sz val="9"/>
        <rFont val="Times New Roman"/>
        <family val="1"/>
        <charset val="186"/>
      </rPr>
      <t xml:space="preserve"> sisaldab andmeid korralise (lõpliku) ülekandmise kohta – mais antava ministri käskkirja alus.</t>
    </r>
  </si>
  <si>
    <r>
      <rPr>
        <b/>
        <sz val="9"/>
        <rFont val="Times New Roman"/>
        <family val="1"/>
        <charset val="186"/>
      </rPr>
      <t>(9) veerge</t>
    </r>
    <r>
      <rPr>
        <sz val="9"/>
        <rFont val="Times New Roman"/>
        <family val="1"/>
        <charset val="186"/>
      </rPr>
      <t xml:space="preserve"> võib olla mitu vastavalt erakorraliste käskkirjade arvule.</t>
    </r>
  </si>
  <si>
    <t>Kliimaministeeriumi valitsemisala</t>
  </si>
  <si>
    <t>Kliimaministeerium</t>
  </si>
  <si>
    <t/>
  </si>
  <si>
    <t>Finantseerimistehingud</t>
  </si>
  <si>
    <t>Osalused avaliku sektori ja sidusüksuste</t>
  </si>
  <si>
    <t>20</t>
  </si>
  <si>
    <t>Antud sihtfinantseerimine</t>
  </si>
  <si>
    <t>SE000037</t>
  </si>
  <si>
    <t>Fondide haldamine</t>
  </si>
  <si>
    <t>Elukeskkond, liikuvus ja merendus</t>
  </si>
  <si>
    <t>Elukeskkonna ja ringmajanduse programm</t>
  </si>
  <si>
    <t>ELER0102</t>
  </si>
  <si>
    <t>Kestliku ehituse ja kvaliteetse ruumi arendamine</t>
  </si>
  <si>
    <t>Kulud</t>
  </si>
  <si>
    <t>Muud antud toetused ja ülekanded</t>
  </si>
  <si>
    <t>Tööjõukulud</t>
  </si>
  <si>
    <t>Majandamiskulud</t>
  </si>
  <si>
    <t>ELER0201</t>
  </si>
  <si>
    <t>Eluasemete kvaliteedi ja kättesaadavuse parandamine</t>
  </si>
  <si>
    <t>IN05A077</t>
  </si>
  <si>
    <t>Kodutoetus lasterik perede eluaseme par</t>
  </si>
  <si>
    <t>ELER0301</t>
  </si>
  <si>
    <t>Ringmajanduse korraldamine</t>
  </si>
  <si>
    <t>IN004000</t>
  </si>
  <si>
    <t>Masinad ja seadmed</t>
  </si>
  <si>
    <t>ELER0302</t>
  </si>
  <si>
    <t>Energia-ja ressursitõhustamine</t>
  </si>
  <si>
    <t>Mere ja vee programm</t>
  </si>
  <si>
    <t>ELMV0101</t>
  </si>
  <si>
    <t>Merekeskkonna kaitse tagamine</t>
  </si>
  <si>
    <t>ELMV0102</t>
  </si>
  <si>
    <t>Vee säästliku kasutamise ja kaitse tagamine</t>
  </si>
  <si>
    <t>ELMV0201</t>
  </si>
  <si>
    <t>Meremajanduse konkurentsivõime ja veetaristu arendamine</t>
  </si>
  <si>
    <t>Transpordi ja liikuvuse programm</t>
  </si>
  <si>
    <t>ELTL0101</t>
  </si>
  <si>
    <t>Raudteetransporditaristu arendamine ja korrashoid</t>
  </si>
  <si>
    <t>Muud tegevuskulud</t>
  </si>
  <si>
    <t>ELTL0102</t>
  </si>
  <si>
    <t>Õhutransporditaristu arendamine ja korrashoid</t>
  </si>
  <si>
    <t>ELTL0103</t>
  </si>
  <si>
    <t>Teetransporditaristu arendamine ja korrashoid</t>
  </si>
  <si>
    <t>ELTL0104</t>
  </si>
  <si>
    <t>Ohutu ja säästliku transpordisüsteemi arendamine</t>
  </si>
  <si>
    <t>SE000003</t>
  </si>
  <si>
    <t>Rahvusvahelised liikmemaksud</t>
  </si>
  <si>
    <t>Energeetika</t>
  </si>
  <si>
    <t>Energeetika ja maavarade programm</t>
  </si>
  <si>
    <t>ENEN0101</t>
  </si>
  <si>
    <t>Elektri- ja gaasivarustuse tagamine</t>
  </si>
  <si>
    <t>Sotsiaaltoetused</t>
  </si>
  <si>
    <t>SE000060</t>
  </si>
  <si>
    <t>RRF</t>
  </si>
  <si>
    <t>ENEN0103</t>
  </si>
  <si>
    <t>Soojusenergia tõhus tootmine ja ülekanne</t>
  </si>
  <si>
    <t>ENEN0105</t>
  </si>
  <si>
    <t>Transpordikütuste valdkonna reguleerimine</t>
  </si>
  <si>
    <t>ENEN0201</t>
  </si>
  <si>
    <t>Energiatõhususe suurendamine</t>
  </si>
  <si>
    <t>ENEN0202</t>
  </si>
  <si>
    <t>Taastuvenergia osakaalu suurendamine lõpptarbimises</t>
  </si>
  <si>
    <t>SR050076</t>
  </si>
  <si>
    <t>Elektri jaot.võrkude kliimakindlus</t>
  </si>
  <si>
    <t>ENEN0301</t>
  </si>
  <si>
    <t>Maapõueressursside uurimine ja kasutamine</t>
  </si>
  <si>
    <t>ENEN0302</t>
  </si>
  <si>
    <t>Geoloogiline kaardistamine ja maapõuealane kompetents</t>
  </si>
  <si>
    <t>Keskkond</t>
  </si>
  <si>
    <t>Keskkonnakaitse ja -kasutuse programm</t>
  </si>
  <si>
    <t>KK010101</t>
  </si>
  <si>
    <t>Kliimamuutuste leevendamine ja kliimamuutustega kohanemine</t>
  </si>
  <si>
    <t>SE000028</t>
  </si>
  <si>
    <t>Vahendid Riigi Kinnisvara Aktsiaseltsile</t>
  </si>
  <si>
    <t>SR050079</t>
  </si>
  <si>
    <t>Avaandmete direktiivi rakendamine</t>
  </si>
  <si>
    <t>SR050123</t>
  </si>
  <si>
    <t>Välistoetuste mitteabikõlblikud kulud KLIM</t>
  </si>
  <si>
    <t>SR050177</t>
  </si>
  <si>
    <t>Teaduspartnerluse raamleping</t>
  </si>
  <si>
    <t>KK010103</t>
  </si>
  <si>
    <t>Õhukvaliteedi parendamine</t>
  </si>
  <si>
    <t>IN050410</t>
  </si>
  <si>
    <t>Reoveepuhastus ja joogiveevarustus</t>
  </si>
  <si>
    <t>KK010104</t>
  </si>
  <si>
    <t>Kiirgusohutuse tagamine</t>
  </si>
  <si>
    <t>KK010201</t>
  </si>
  <si>
    <t>Ressursitõhususe ja ökoinnovatsiooni edendamine</t>
  </si>
  <si>
    <t>KK010202</t>
  </si>
  <si>
    <t>Keskkonnamõju hindamise ja selle maandamise tagamine</t>
  </si>
  <si>
    <t>KK010203</t>
  </si>
  <si>
    <t>Tööstusheite- ja kemikaalipoliitika kujundamine</t>
  </si>
  <si>
    <t>KK010204</t>
  </si>
  <si>
    <t>Jäätmemajanduse korraldamine</t>
  </si>
  <si>
    <t>KK010205</t>
  </si>
  <si>
    <t>Maapõueressursside kasutamise ja kaitse korraldamine</t>
  </si>
  <si>
    <t>KK010301</t>
  </si>
  <si>
    <t>Merekeskkonna kaitse suunamine</t>
  </si>
  <si>
    <t>KK010302</t>
  </si>
  <si>
    <t>KK010401</t>
  </si>
  <si>
    <t>Elurikkuse kaitse tagamine</t>
  </si>
  <si>
    <t>KK010402</t>
  </si>
  <si>
    <t>Metsanduse arengu suunamine</t>
  </si>
  <si>
    <t>KK010503</t>
  </si>
  <si>
    <t>Ilmaandmete, -prognooside ja -hoiatuste tagamine</t>
  </si>
  <si>
    <t>KK010601</t>
  </si>
  <si>
    <t>Keskkonnateadlikkuse ja -hariduse arengu suunamine</t>
  </si>
  <si>
    <t>KK010602</t>
  </si>
  <si>
    <t>Kesksed IT-teenused teistele valitsemisaladele</t>
  </si>
  <si>
    <t>SR050117</t>
  </si>
  <si>
    <t>IKT küberturvalisuse projektid KLIM</t>
  </si>
  <si>
    <t>Kliima, energeetika ja elurikkus</t>
  </si>
  <si>
    <t>Elurikkuse, metsanduse ja keskkonnakorralduse programm</t>
  </si>
  <si>
    <t>KLEK0101</t>
  </si>
  <si>
    <t>KLEK0102</t>
  </si>
  <si>
    <t>Metsanduse ja jahinduse arengu suunamine</t>
  </si>
  <si>
    <t>KLEK0201</t>
  </si>
  <si>
    <t>Keskkonnakorralduse arengu suunamine</t>
  </si>
  <si>
    <t>KLEK0202</t>
  </si>
  <si>
    <t>KLEK0301</t>
  </si>
  <si>
    <t>Kesksete IT-teenuste osutamine teistele valitsemisaladele</t>
  </si>
  <si>
    <t>Energeetika, maavarade ja välisõhu programm</t>
  </si>
  <si>
    <t>KLEM0101</t>
  </si>
  <si>
    <t>Energiavarustuse tagamine</t>
  </si>
  <si>
    <t>KLEM0102</t>
  </si>
  <si>
    <t>KLEM0201</t>
  </si>
  <si>
    <t>KLEM0301</t>
  </si>
  <si>
    <t>Maapõue uurimine, kasutamine ja geoloogia alane kompetents</t>
  </si>
  <si>
    <t>KLEM0401</t>
  </si>
  <si>
    <t>Rohereformi ja kliimapoliitika programm</t>
  </si>
  <si>
    <t>KLRK0101</t>
  </si>
  <si>
    <t>KLRK0102</t>
  </si>
  <si>
    <t>Ilma- ja kliimaandmete, -prognooside ja -hoiatuste tagamine</t>
  </si>
  <si>
    <t>KLRK0103</t>
  </si>
  <si>
    <t>Rohereformi, keskkonnateadlikkuse ja –hariduse edendamine</t>
  </si>
  <si>
    <t>Põllumajandus ja kalandus</t>
  </si>
  <si>
    <t>Kalandus</t>
  </si>
  <si>
    <t>PK020106</t>
  </si>
  <si>
    <t>Kalavarude ja -püügi haldamise ning kaitse korraldamine</t>
  </si>
  <si>
    <t>Teadus- ja arendustegevus ning ettevõtlus</t>
  </si>
  <si>
    <t>Ehitus</t>
  </si>
  <si>
    <t>TIEH0101</t>
  </si>
  <si>
    <t>E-ehitus</t>
  </si>
  <si>
    <t>TIEH0103</t>
  </si>
  <si>
    <t>Ehitatud keskkonna ja ehitusvaldkonna kvaliteedi arendamine</t>
  </si>
  <si>
    <t>TIEH0201</t>
  </si>
  <si>
    <t>Eluasemepoliitika</t>
  </si>
  <si>
    <t>IN050079</t>
  </si>
  <si>
    <t>Väikeelamute energiatõhususe suurendam</t>
  </si>
  <si>
    <t>IN050100</t>
  </si>
  <si>
    <t>Elukondlik kinnisvara maapiirkondades</t>
  </si>
  <si>
    <t>Transport</t>
  </si>
  <si>
    <t>TR010101</t>
  </si>
  <si>
    <t>Veetransporditaristu arendamine ja korrashoid</t>
  </si>
  <si>
    <t>TR010102</t>
  </si>
  <si>
    <t>TR010103</t>
  </si>
  <si>
    <t>Maanteetransporditaristu arendamine ja korrashoid</t>
  </si>
  <si>
    <t>IN050102</t>
  </si>
  <si>
    <t>Pärnu linnale ühenduste tagamine</t>
  </si>
  <si>
    <t>IN050103</t>
  </si>
  <si>
    <t>Kadrina valla kergliiklustee</t>
  </si>
  <si>
    <t>SE05A001</t>
  </si>
  <si>
    <t>Kohalike teede hoid</t>
  </si>
  <si>
    <t>TR010104</t>
  </si>
  <si>
    <t>Keskkonnahoidlikku liikuvust soodustav linnakeskkond</t>
  </si>
  <si>
    <t>TRTR0307</t>
  </si>
  <si>
    <t>IN050059</t>
  </si>
  <si>
    <t>Tln-Tartu rt uuendus kiiruseks 135 km/h</t>
  </si>
  <si>
    <t>IN050061</t>
  </si>
  <si>
    <t>Tapa-Narva rt uuend kiiruseks 135 km/h</t>
  </si>
  <si>
    <t>SR050129</t>
  </si>
  <si>
    <t>EVR tulude-kulude tasakaal 2024</t>
  </si>
  <si>
    <t>SR05A171</t>
  </si>
  <si>
    <t>EVR tulude-kulude tasakaal 2023</t>
  </si>
  <si>
    <t>TRTR0308</t>
  </si>
  <si>
    <t>Ohutu ja säästlik transpordisüsteem</t>
  </si>
  <si>
    <t>Keskkonnaagentuur</t>
  </si>
  <si>
    <t>Investeeringud</t>
  </si>
  <si>
    <t>Materiaalsete ja immateriaalsete vara soetamine/renoveerimin</t>
  </si>
  <si>
    <t>Keskkonnaamet</t>
  </si>
  <si>
    <t>IN003000</t>
  </si>
  <si>
    <t>Transpordivahendid</t>
  </si>
  <si>
    <t>SR050143</t>
  </si>
  <si>
    <t>Energiatõhusustööd 2024</t>
  </si>
  <si>
    <t>Keskkonnaministeeriumi Infotehnoloogiakeskus</t>
  </si>
  <si>
    <t>IN002000</t>
  </si>
  <si>
    <t>IT investeeringud</t>
  </si>
  <si>
    <t>SR050071</t>
  </si>
  <si>
    <t>IT vajaku kompenseerimiseks</t>
  </si>
  <si>
    <t>SR050114</t>
  </si>
  <si>
    <t>Ministeeriumite ümberkorralduse IT projektid</t>
  </si>
  <si>
    <t>SR050075</t>
  </si>
  <si>
    <t>IT süsteemide hooldus ja infoturve</t>
  </si>
  <si>
    <t>OR050187</t>
  </si>
  <si>
    <t>Maa korralise hindamise ettevalmistamine</t>
  </si>
  <si>
    <t>Transpordiamet</t>
  </si>
  <si>
    <t>IN001000</t>
  </si>
  <si>
    <t>Inventar</t>
  </si>
  <si>
    <t>IN005000</t>
  </si>
  <si>
    <t>Muud investeeringud</t>
  </si>
  <si>
    <t>IN050098</t>
  </si>
  <si>
    <t>Rohuküla sadama kai taastamine</t>
  </si>
  <si>
    <t>IN050194</t>
  </si>
  <si>
    <t>Veeteede süvendamine</t>
  </si>
  <si>
    <t>IN050433</t>
  </si>
  <si>
    <t>Riigimaanteede remondi koondprojekt</t>
  </si>
  <si>
    <t>IN050442</t>
  </si>
  <si>
    <t>Tuletornid</t>
  </si>
  <si>
    <t>IN050968</t>
  </si>
  <si>
    <t>Transpordiameti hoonete renoveerimine</t>
  </si>
  <si>
    <t>IN050969</t>
  </si>
  <si>
    <t>Maade soetamine</t>
  </si>
  <si>
    <t>IN050985</t>
  </si>
  <si>
    <t>Jalgrattateed ja parklad</t>
  </si>
  <si>
    <t>IN05A054</t>
  </si>
  <si>
    <t>VA Rohuküla tootmisbaasi uuendamine</t>
  </si>
  <si>
    <t>VR050240</t>
  </si>
  <si>
    <t>Väikeinvesteeringud ja jäämurdeteenus</t>
  </si>
  <si>
    <t>SE05A003</t>
  </si>
  <si>
    <t>Talvine navigatsioon</t>
  </si>
  <si>
    <t>SR050070</t>
  </si>
  <si>
    <t>2024 jäämurre ja talvine navigats</t>
  </si>
  <si>
    <t>SR050122</t>
  </si>
  <si>
    <t>Õigusaktidest tulenevad meetmed</t>
  </si>
  <si>
    <t>Eesti Geoloogiateenistus</t>
  </si>
  <si>
    <t>IN050058</t>
  </si>
  <si>
    <t>Arbavere puursüdamike hoidla</t>
  </si>
  <si>
    <t>SR050164</t>
  </si>
  <si>
    <t>TA uuringu elluviimine</t>
  </si>
  <si>
    <t>Riigilaevastik</t>
  </si>
  <si>
    <t>IN05C001</t>
  </si>
  <si>
    <t>RIL hooned ja rajatised</t>
  </si>
  <si>
    <t>SR050119</t>
  </si>
  <si>
    <t>Riigilaevastiku investeeringud ja tegevuskulud</t>
  </si>
  <si>
    <t>VR050225</t>
  </si>
  <si>
    <t>Väikeinvesteeringud ja lootsiteenus</t>
  </si>
  <si>
    <t>2024. aasta riigieelarve jäägid (eelmine eelarveaasta)</t>
  </si>
  <si>
    <t>Jääkide 2025. aastasse üle viimine (käesolev eelarveaasta)</t>
  </si>
  <si>
    <r>
      <t xml:space="preserve">2024. aasta riigieelarve piirmääraga vahendite (liik 20) kasutamata eelarve ülekandmine ja reservi tagastamine </t>
    </r>
    <r>
      <rPr>
        <sz val="12"/>
        <rFont val="Times New Roman"/>
        <family val="1"/>
        <charset val="186"/>
      </rPr>
      <t>(eurodes)</t>
    </r>
  </si>
  <si>
    <t>Eesti Loodusmuuseum</t>
  </si>
  <si>
    <t>TRAM navigatsiooni kulude üle andmine RILile</t>
  </si>
  <si>
    <t>Üldkokkuvõte</t>
  </si>
  <si>
    <t>Kliimaministeeriumi valitsemisala ülekantavad jäägid 2025.a eelarvesse - SAP-i sisestamiseks</t>
  </si>
  <si>
    <t>muudatus lähtuvalt VV 24.09.25 otsusele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</si>
</sst>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 Light"/>
      <family val="2"/>
      <charset val="186"/>
      <scheme val="major"/>
    </font>
    <font>
      <b/>
      <sz val="1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indent="2"/>
    </xf>
    <xf numFmtId="0" fontId="6" fillId="0" borderId="0" xfId="0" applyFont="1" applyAlignment="1">
      <alignment vertical="top"/>
    </xf>
    <xf numFmtId="0" fontId="9" fillId="0" borderId="0" xfId="3" applyFont="1"/>
    <xf numFmtId="0" fontId="8" fillId="0" borderId="0" xfId="0" applyFont="1" applyAlignment="1">
      <alignment horizontal="right" vertical="top"/>
    </xf>
    <xf numFmtId="0" fontId="0" fillId="0" borderId="2" xfId="0" applyBorder="1"/>
    <xf numFmtId="0" fontId="10" fillId="4" borderId="8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3" applyFont="1" applyAlignment="1">
      <alignment horizontal="right"/>
    </xf>
    <xf numFmtId="0" fontId="13" fillId="0" borderId="0" xfId="3" applyFont="1" applyAlignment="1">
      <alignment horizontal="right"/>
    </xf>
    <xf numFmtId="0" fontId="12" fillId="0" borderId="0" xfId="0" applyFont="1" applyAlignment="1">
      <alignment horizontal="right" vertical="top"/>
    </xf>
    <xf numFmtId="0" fontId="0" fillId="0" borderId="1" xfId="0" applyBorder="1"/>
    <xf numFmtId="0" fontId="11" fillId="0" borderId="2" xfId="0" quotePrefix="1" applyFont="1" applyBorder="1" applyAlignment="1">
      <alignment horizontal="center"/>
    </xf>
    <xf numFmtId="0" fontId="10" fillId="4" borderId="1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/>
    </xf>
    <xf numFmtId="3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/>
    <xf numFmtId="4" fontId="10" fillId="5" borderId="12" xfId="3" applyNumberFormat="1" applyFont="1" applyFill="1" applyBorder="1" applyAlignment="1">
      <alignment horizontal="center" vertical="center" wrapText="1"/>
    </xf>
    <xf numFmtId="4" fontId="10" fillId="5" borderId="14" xfId="3" applyNumberFormat="1" applyFont="1" applyFill="1" applyBorder="1" applyAlignment="1">
      <alignment horizontal="center" vertical="center" wrapText="1"/>
    </xf>
    <xf numFmtId="3" fontId="5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>
      <alignment vertical="center" wrapText="1"/>
    </xf>
    <xf numFmtId="0" fontId="10" fillId="6" borderId="15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3" fontId="11" fillId="0" borderId="0" xfId="0" applyNumberFormat="1" applyFont="1"/>
    <xf numFmtId="3" fontId="8" fillId="0" borderId="0" xfId="0" applyNumberFormat="1" applyFont="1" applyAlignment="1">
      <alignment horizontal="right" vertical="top"/>
    </xf>
    <xf numFmtId="3" fontId="12" fillId="0" borderId="0" xfId="0" applyNumberFormat="1" applyFont="1" applyAlignment="1">
      <alignment horizontal="right" vertical="top"/>
    </xf>
    <xf numFmtId="3" fontId="12" fillId="0" borderId="0" xfId="3" applyNumberFormat="1" applyFont="1" applyAlignment="1">
      <alignment horizontal="right"/>
    </xf>
    <xf numFmtId="0" fontId="15" fillId="0" borderId="0" xfId="0" applyFont="1"/>
    <xf numFmtId="0" fontId="15" fillId="0" borderId="1" xfId="0" applyFont="1" applyBorder="1"/>
    <xf numFmtId="3" fontId="15" fillId="0" borderId="1" xfId="0" applyNumberFormat="1" applyFont="1" applyBorder="1"/>
    <xf numFmtId="0" fontId="17" fillId="9" borderId="1" xfId="0" applyFont="1" applyFill="1" applyBorder="1"/>
    <xf numFmtId="3" fontId="17" fillId="9" borderId="1" xfId="0" applyNumberFormat="1" applyFont="1" applyFill="1" applyBorder="1"/>
    <xf numFmtId="0" fontId="17" fillId="0" borderId="0" xfId="0" applyFont="1"/>
    <xf numFmtId="4" fontId="16" fillId="10" borderId="1" xfId="3" applyNumberFormat="1" applyFont="1" applyFill="1" applyBorder="1" applyAlignment="1">
      <alignment horizontal="center" vertical="center" wrapText="1"/>
    </xf>
    <xf numFmtId="3" fontId="0" fillId="11" borderId="0" xfId="0" applyNumberFormat="1" applyFill="1"/>
    <xf numFmtId="3" fontId="15" fillId="11" borderId="1" xfId="0" applyNumberFormat="1" applyFont="1" applyFill="1" applyBorder="1"/>
    <xf numFmtId="0" fontId="10" fillId="2" borderId="3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10" fillId="2" borderId="7" xfId="3" applyFont="1" applyFill="1" applyBorder="1" applyAlignment="1">
      <alignment horizontal="center"/>
    </xf>
    <xf numFmtId="3" fontId="10" fillId="5" borderId="3" xfId="3" applyNumberFormat="1" applyFont="1" applyFill="1" applyBorder="1" applyAlignment="1">
      <alignment horizontal="center" wrapText="1"/>
    </xf>
    <xf numFmtId="3" fontId="10" fillId="5" borderId="4" xfId="3" applyNumberFormat="1" applyFont="1" applyFill="1" applyBorder="1" applyAlignment="1">
      <alignment horizontal="center" wrapText="1"/>
    </xf>
    <xf numFmtId="3" fontId="10" fillId="5" borderId="7" xfId="3" applyNumberFormat="1" applyFont="1" applyFill="1" applyBorder="1" applyAlignment="1">
      <alignment horizontal="center" wrapText="1"/>
    </xf>
    <xf numFmtId="3" fontId="5" fillId="3" borderId="5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3" fontId="5" fillId="7" borderId="10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wrapText="1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EF10-32AA-4320-B8DE-D86F18527CD9}">
  <dimension ref="A1:W1012"/>
  <sheetViews>
    <sheetView tabSelected="1" zoomScale="90" zoomScaleNormal="90" workbookViewId="0">
      <selection activeCell="D18" sqref="D18"/>
    </sheetView>
  </sheetViews>
  <sheetFormatPr defaultRowHeight="15" x14ac:dyDescent="0.25"/>
  <cols>
    <col min="1" max="1" width="15.28515625" customWidth="1"/>
    <col min="2" max="2" width="16.140625" customWidth="1"/>
    <col min="3" max="3" width="13.7109375" customWidth="1"/>
    <col min="4" max="4" width="24.28515625" customWidth="1"/>
    <col min="5" max="5" width="11.42578125" customWidth="1"/>
    <col min="6" max="6" width="25.42578125" customWidth="1"/>
    <col min="7" max="7" width="9.85546875" customWidth="1"/>
    <col min="8" max="8" width="14.42578125" customWidth="1"/>
    <col min="9" max="9" width="12.7109375" customWidth="1"/>
    <col min="10" max="10" width="21.28515625" customWidth="1"/>
    <col min="11" max="11" width="14.140625" customWidth="1"/>
    <col min="12" max="12" width="16.7109375" customWidth="1"/>
    <col min="13" max="13" width="14.5703125" customWidth="1"/>
    <col min="14" max="14" width="13.5703125" customWidth="1"/>
    <col min="15" max="15" width="13.85546875" customWidth="1"/>
    <col min="16" max="16" width="16.5703125" customWidth="1"/>
    <col min="17" max="18" width="17.85546875" customWidth="1"/>
    <col min="19" max="19" width="13.5703125" customWidth="1"/>
    <col min="20" max="20" width="17.140625" customWidth="1"/>
    <col min="21" max="21" width="15.42578125" customWidth="1"/>
    <col min="22" max="22" width="18.28515625" customWidth="1"/>
    <col min="23" max="23" width="14.140625" customWidth="1"/>
  </cols>
  <sheetData>
    <row r="1" spans="1:23" ht="15.75" x14ac:dyDescent="0.25">
      <c r="J1" s="11"/>
      <c r="K1" s="11"/>
      <c r="L1" s="33"/>
      <c r="M1" s="33"/>
      <c r="N1" s="33"/>
      <c r="O1" s="33"/>
      <c r="P1" s="11"/>
      <c r="Q1" s="11"/>
      <c r="R1" s="11"/>
      <c r="S1" s="36"/>
      <c r="T1" s="12"/>
      <c r="U1" s="12"/>
      <c r="V1" s="12"/>
      <c r="W1" s="12" t="s">
        <v>13</v>
      </c>
    </row>
    <row r="2" spans="1:23" ht="15.75" x14ac:dyDescent="0.25">
      <c r="J2" s="11"/>
      <c r="K2" s="11"/>
      <c r="L2" s="11"/>
      <c r="N2" s="11"/>
      <c r="O2" s="11"/>
      <c r="P2" s="11"/>
      <c r="Q2" s="11"/>
      <c r="R2" s="11"/>
      <c r="S2" s="13"/>
      <c r="T2" s="13"/>
      <c r="U2" s="13"/>
      <c r="V2" s="13"/>
      <c r="W2" s="13" t="s">
        <v>14</v>
      </c>
    </row>
    <row r="3" spans="1:23" ht="15.75" x14ac:dyDescent="0.25">
      <c r="J3" s="11"/>
      <c r="K3" s="33"/>
      <c r="L3" s="33"/>
      <c r="M3" s="11"/>
      <c r="N3" s="11"/>
      <c r="O3" s="11"/>
      <c r="P3" s="11"/>
      <c r="Q3" s="11"/>
      <c r="R3" s="11"/>
      <c r="S3" s="14"/>
      <c r="T3" s="14"/>
      <c r="U3" s="14"/>
      <c r="V3" s="14"/>
      <c r="W3" s="14" t="s">
        <v>286</v>
      </c>
    </row>
    <row r="4" spans="1:23" ht="15.75" x14ac:dyDescent="0.25">
      <c r="J4" s="11"/>
      <c r="K4" s="11"/>
      <c r="L4" s="33"/>
      <c r="M4" s="33"/>
      <c r="N4" s="33"/>
      <c r="O4" s="33"/>
      <c r="P4" s="33"/>
      <c r="Q4" s="33"/>
      <c r="R4" s="33"/>
      <c r="S4" s="33"/>
      <c r="T4" s="14"/>
      <c r="U4" s="35"/>
      <c r="V4" s="14"/>
      <c r="W4" s="14" t="s">
        <v>12</v>
      </c>
    </row>
    <row r="5" spans="1:23" x14ac:dyDescent="0.25">
      <c r="J5" s="11"/>
      <c r="K5" s="11"/>
      <c r="L5" s="33"/>
      <c r="M5" s="33"/>
      <c r="N5" s="33"/>
      <c r="O5" s="33"/>
      <c r="P5" s="33"/>
      <c r="Q5" s="33"/>
      <c r="R5" s="33"/>
      <c r="S5" s="33"/>
      <c r="T5" s="6"/>
      <c r="U5" s="34"/>
      <c r="V5" s="6"/>
      <c r="W5" s="6" t="s">
        <v>0</v>
      </c>
    </row>
    <row r="6" spans="1:23" ht="15.75" thickBot="1" x14ac:dyDescent="0.3">
      <c r="J6" s="11"/>
      <c r="K6" s="11"/>
      <c r="L6" s="33">
        <f t="shared" ref="L6:S6" si="0">SUBTOTAL(9,L10:L603)</f>
        <v>-392709270.90304285</v>
      </c>
      <c r="M6" s="33">
        <f t="shared" si="0"/>
        <v>-63232758.339202546</v>
      </c>
      <c r="N6" s="33">
        <f t="shared" si="0"/>
        <v>-344367789.18238181</v>
      </c>
      <c r="O6" s="33">
        <f t="shared" si="0"/>
        <v>-48341481.720661156</v>
      </c>
      <c r="P6" s="33">
        <f t="shared" si="0"/>
        <v>-45004646.932323046</v>
      </c>
      <c r="Q6" s="33">
        <f t="shared" si="0"/>
        <v>-27924564.319900006</v>
      </c>
      <c r="R6" s="33">
        <f t="shared" si="0"/>
        <v>-12740623</v>
      </c>
      <c r="S6" s="33">
        <f t="shared" si="0"/>
        <v>-40665187.319899999</v>
      </c>
      <c r="T6" s="33">
        <f>SUBTOTAL(9,T10:T602)</f>
        <v>0</v>
      </c>
      <c r="U6" s="33">
        <f>SUBTOTAL(9,U10:U602)</f>
        <v>-1064703.4422272777</v>
      </c>
    </row>
    <row r="7" spans="1:23" ht="47.45" customHeight="1" thickBot="1" x14ac:dyDescent="0.3">
      <c r="F7" s="5"/>
      <c r="G7" s="5"/>
      <c r="J7" s="5"/>
      <c r="K7" s="5"/>
      <c r="L7" s="46" t="s">
        <v>284</v>
      </c>
      <c r="M7" s="47"/>
      <c r="N7" s="47"/>
      <c r="O7" s="47"/>
      <c r="P7" s="48"/>
      <c r="Q7" s="49" t="s">
        <v>285</v>
      </c>
      <c r="R7" s="50"/>
      <c r="S7" s="51"/>
      <c r="T7" s="52" t="s">
        <v>1</v>
      </c>
      <c r="U7" s="53"/>
      <c r="V7" s="54" t="s">
        <v>15</v>
      </c>
      <c r="W7" s="56" t="s">
        <v>16</v>
      </c>
    </row>
    <row r="8" spans="1:23" ht="87" customHeight="1" thickBot="1" x14ac:dyDescent="0.3">
      <c r="A8" s="8" t="s">
        <v>17</v>
      </c>
      <c r="B8" s="27" t="s">
        <v>18</v>
      </c>
      <c r="C8" s="29" t="s">
        <v>19</v>
      </c>
      <c r="D8" s="28" t="s">
        <v>20</v>
      </c>
      <c r="E8" s="10" t="s">
        <v>21</v>
      </c>
      <c r="F8" s="10" t="s">
        <v>22</v>
      </c>
      <c r="G8" s="17" t="s">
        <v>23</v>
      </c>
      <c r="H8" s="29" t="s">
        <v>24</v>
      </c>
      <c r="I8" s="30" t="s">
        <v>25</v>
      </c>
      <c r="J8" s="9" t="s">
        <v>26</v>
      </c>
      <c r="K8" s="17" t="s">
        <v>27</v>
      </c>
      <c r="L8" s="19" t="s">
        <v>2</v>
      </c>
      <c r="M8" s="20" t="s">
        <v>28</v>
      </c>
      <c r="N8" s="20" t="s">
        <v>29</v>
      </c>
      <c r="O8" s="20" t="s">
        <v>3</v>
      </c>
      <c r="P8" s="21" t="s">
        <v>30</v>
      </c>
      <c r="Q8" s="23" t="s">
        <v>31</v>
      </c>
      <c r="R8" s="24" t="s">
        <v>32</v>
      </c>
      <c r="S8" s="24" t="s">
        <v>33</v>
      </c>
      <c r="T8" s="25" t="s">
        <v>4</v>
      </c>
      <c r="U8" s="26" t="s">
        <v>5</v>
      </c>
      <c r="V8" s="55"/>
      <c r="W8" s="57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8" t="s">
        <v>6</v>
      </c>
      <c r="M9" s="18" t="s">
        <v>7</v>
      </c>
      <c r="N9" s="16" t="s">
        <v>34</v>
      </c>
      <c r="O9" s="18" t="s">
        <v>35</v>
      </c>
      <c r="P9" s="16" t="s">
        <v>36</v>
      </c>
      <c r="Q9" s="16" t="s">
        <v>8</v>
      </c>
      <c r="R9" s="16" t="s">
        <v>37</v>
      </c>
      <c r="S9" s="22" t="s">
        <v>38</v>
      </c>
      <c r="T9" s="16" t="s">
        <v>9</v>
      </c>
      <c r="U9" s="16" t="s">
        <v>10</v>
      </c>
      <c r="V9" s="15"/>
      <c r="W9" s="15"/>
    </row>
    <row r="10" spans="1:23" x14ac:dyDescent="0.25">
      <c r="A10" t="s">
        <v>49</v>
      </c>
      <c r="B10" t="s">
        <v>50</v>
      </c>
      <c r="C10" t="s">
        <v>95</v>
      </c>
      <c r="D10" t="s">
        <v>96</v>
      </c>
      <c r="E10" t="s">
        <v>97</v>
      </c>
      <c r="F10" t="s">
        <v>98</v>
      </c>
      <c r="G10" t="s">
        <v>62</v>
      </c>
      <c r="I10" t="s">
        <v>54</v>
      </c>
      <c r="J10" t="s">
        <v>51</v>
      </c>
      <c r="K10" t="s">
        <v>51</v>
      </c>
      <c r="L10" s="31">
        <v>-509597.7657749682</v>
      </c>
      <c r="M10" s="31">
        <v>1035.5361096128265</v>
      </c>
      <c r="N10" s="31">
        <v>-393690.25804449059</v>
      </c>
      <c r="O10" s="31">
        <v>-115907.50773047749</v>
      </c>
      <c r="P10" s="31">
        <v>-115907.50773047749</v>
      </c>
      <c r="Q10" s="31">
        <v>0</v>
      </c>
      <c r="R10" s="31">
        <v>0</v>
      </c>
      <c r="S10" s="31">
        <v>0</v>
      </c>
      <c r="T10" s="32"/>
      <c r="U10" s="31">
        <v>0</v>
      </c>
    </row>
    <row r="11" spans="1:23" x14ac:dyDescent="0.25">
      <c r="A11" t="s">
        <v>49</v>
      </c>
      <c r="B11" t="s">
        <v>50</v>
      </c>
      <c r="C11" t="s">
        <v>95</v>
      </c>
      <c r="D11" t="s">
        <v>96</v>
      </c>
      <c r="E11" t="s">
        <v>97</v>
      </c>
      <c r="F11" t="s">
        <v>98</v>
      </c>
      <c r="G11" t="s">
        <v>62</v>
      </c>
      <c r="I11" t="s">
        <v>54</v>
      </c>
      <c r="J11" t="s">
        <v>93</v>
      </c>
      <c r="K11" t="s">
        <v>94</v>
      </c>
      <c r="L11" s="31">
        <v>-21891.199835009655</v>
      </c>
      <c r="M11" s="31">
        <v>-6747.1713331296578</v>
      </c>
      <c r="N11" s="31">
        <v>-21891.092000000001</v>
      </c>
      <c r="O11" s="31">
        <v>-0.10783500965771964</v>
      </c>
      <c r="P11" s="31">
        <v>-0.10783500965771964</v>
      </c>
      <c r="Q11" s="31">
        <v>0</v>
      </c>
      <c r="R11" s="31">
        <v>0</v>
      </c>
      <c r="S11" s="31">
        <v>0</v>
      </c>
      <c r="T11" s="32"/>
      <c r="U11" s="31">
        <v>0</v>
      </c>
    </row>
    <row r="12" spans="1:23" x14ac:dyDescent="0.25">
      <c r="A12" t="s">
        <v>49</v>
      </c>
      <c r="B12" t="s">
        <v>50</v>
      </c>
      <c r="C12" t="s">
        <v>95</v>
      </c>
      <c r="D12" t="s">
        <v>96</v>
      </c>
      <c r="E12" t="s">
        <v>97</v>
      </c>
      <c r="F12" t="s">
        <v>98</v>
      </c>
      <c r="G12" t="s">
        <v>62</v>
      </c>
      <c r="I12" t="s">
        <v>54</v>
      </c>
      <c r="J12" t="s">
        <v>100</v>
      </c>
      <c r="K12" t="s">
        <v>101</v>
      </c>
      <c r="L12" s="31">
        <v>-1151.9434758382981</v>
      </c>
      <c r="M12" s="31">
        <v>-1666.3417252919999</v>
      </c>
      <c r="N12" s="31">
        <v>-1666.3417172095008</v>
      </c>
      <c r="O12" s="31">
        <v>514.39824137120286</v>
      </c>
      <c r="P12" s="31">
        <v>0</v>
      </c>
      <c r="Q12" s="31">
        <v>0</v>
      </c>
      <c r="R12" s="31">
        <v>0</v>
      </c>
      <c r="S12" s="31">
        <v>0</v>
      </c>
      <c r="T12" s="32"/>
      <c r="U12" s="31">
        <v>0</v>
      </c>
    </row>
    <row r="13" spans="1:23" x14ac:dyDescent="0.25">
      <c r="A13" t="s">
        <v>49</v>
      </c>
      <c r="B13" t="s">
        <v>50</v>
      </c>
      <c r="C13" t="s">
        <v>95</v>
      </c>
      <c r="D13" t="s">
        <v>96</v>
      </c>
      <c r="E13" t="s">
        <v>102</v>
      </c>
      <c r="F13" t="s">
        <v>103</v>
      </c>
      <c r="G13" t="s">
        <v>62</v>
      </c>
      <c r="I13" t="s">
        <v>54</v>
      </c>
      <c r="J13" t="s">
        <v>51</v>
      </c>
      <c r="K13" t="s">
        <v>51</v>
      </c>
      <c r="L13" s="31">
        <v>-304604.74184682051</v>
      </c>
      <c r="M13" s="31">
        <v>0</v>
      </c>
      <c r="N13" s="31">
        <v>-210275.50591662028</v>
      </c>
      <c r="O13" s="31">
        <v>-94329.235930200215</v>
      </c>
      <c r="P13" s="31">
        <v>-94329.235930200215</v>
      </c>
      <c r="Q13" s="31">
        <v>0</v>
      </c>
      <c r="R13" s="31">
        <v>0</v>
      </c>
      <c r="S13" s="31">
        <v>0</v>
      </c>
      <c r="T13" s="32"/>
      <c r="U13" s="31">
        <f>VORM3_konto!$O13-VORM3_konto!$P13</f>
        <v>0</v>
      </c>
    </row>
    <row r="14" spans="1:23" x14ac:dyDescent="0.25">
      <c r="A14" t="s">
        <v>49</v>
      </c>
      <c r="B14" t="s">
        <v>50</v>
      </c>
      <c r="C14" t="s">
        <v>95</v>
      </c>
      <c r="D14" t="s">
        <v>96</v>
      </c>
      <c r="E14" t="s">
        <v>102</v>
      </c>
      <c r="F14" t="s">
        <v>103</v>
      </c>
      <c r="G14" t="s">
        <v>62</v>
      </c>
      <c r="I14" t="s">
        <v>54</v>
      </c>
      <c r="J14" t="s">
        <v>93</v>
      </c>
      <c r="K14" t="s">
        <v>94</v>
      </c>
      <c r="L14" s="31">
        <v>-10945.599931999999</v>
      </c>
      <c r="M14" s="31">
        <v>0</v>
      </c>
      <c r="N14" s="31">
        <v>-10945.546</v>
      </c>
      <c r="O14" s="31">
        <v>-5.3931999998894753E-2</v>
      </c>
      <c r="P14" s="31">
        <v>-5.3931999998894753E-2</v>
      </c>
      <c r="Q14" s="31">
        <v>0</v>
      </c>
      <c r="R14" s="31">
        <v>0</v>
      </c>
      <c r="S14" s="31">
        <v>0</v>
      </c>
      <c r="T14" s="32"/>
      <c r="U14" s="31">
        <f>VORM3_konto!$O14-VORM3_konto!$P14</f>
        <v>0</v>
      </c>
    </row>
    <row r="15" spans="1:23" x14ac:dyDescent="0.25">
      <c r="A15" t="s">
        <v>49</v>
      </c>
      <c r="B15" t="s">
        <v>50</v>
      </c>
      <c r="C15" t="s">
        <v>95</v>
      </c>
      <c r="D15" t="s">
        <v>96</v>
      </c>
      <c r="E15" t="s">
        <v>102</v>
      </c>
      <c r="F15" t="s">
        <v>103</v>
      </c>
      <c r="G15" t="s">
        <v>62</v>
      </c>
      <c r="I15" t="s">
        <v>54</v>
      </c>
      <c r="J15" t="s">
        <v>100</v>
      </c>
      <c r="K15" t="s">
        <v>101</v>
      </c>
      <c r="L15" s="31">
        <v>720.1843270209506</v>
      </c>
      <c r="M15" s="31">
        <v>0</v>
      </c>
      <c r="N15" s="31">
        <v>0</v>
      </c>
      <c r="O15" s="31">
        <v>720.1843270209506</v>
      </c>
      <c r="P15" s="31">
        <v>0</v>
      </c>
      <c r="Q15" s="31">
        <v>0</v>
      </c>
      <c r="R15" s="31">
        <v>0</v>
      </c>
      <c r="S15" s="31">
        <v>0</v>
      </c>
      <c r="T15" s="32"/>
      <c r="U15" s="31">
        <v>0</v>
      </c>
    </row>
    <row r="16" spans="1:23" x14ac:dyDescent="0.25">
      <c r="A16" t="s">
        <v>49</v>
      </c>
      <c r="B16" t="s">
        <v>50</v>
      </c>
      <c r="C16" t="s">
        <v>95</v>
      </c>
      <c r="D16" t="s">
        <v>96</v>
      </c>
      <c r="E16" t="s">
        <v>104</v>
      </c>
      <c r="F16" t="s">
        <v>105</v>
      </c>
      <c r="G16" t="s">
        <v>62</v>
      </c>
      <c r="I16" t="s">
        <v>54</v>
      </c>
      <c r="J16" t="s">
        <v>51</v>
      </c>
      <c r="K16" t="s">
        <v>51</v>
      </c>
      <c r="L16" s="31">
        <v>-203516.99067632301</v>
      </c>
      <c r="M16" s="31">
        <v>0</v>
      </c>
      <c r="N16" s="31">
        <v>-182773.54470537032</v>
      </c>
      <c r="O16" s="31">
        <v>-20743.445970952711</v>
      </c>
      <c r="P16" s="31">
        <v>-20743.445970952711</v>
      </c>
      <c r="Q16" s="31">
        <v>0</v>
      </c>
      <c r="R16" s="31">
        <v>0</v>
      </c>
      <c r="S16" s="31">
        <v>0</v>
      </c>
      <c r="T16" s="32"/>
      <c r="U16" s="31">
        <f>VORM3_konto!$O16-VORM3_konto!$P16</f>
        <v>0</v>
      </c>
    </row>
    <row r="17" spans="1:21" x14ac:dyDescent="0.25">
      <c r="A17" t="s">
        <v>49</v>
      </c>
      <c r="B17" t="s">
        <v>50</v>
      </c>
      <c r="C17" t="s">
        <v>95</v>
      </c>
      <c r="D17" t="s">
        <v>96</v>
      </c>
      <c r="E17" t="s">
        <v>104</v>
      </c>
      <c r="F17" t="s">
        <v>105</v>
      </c>
      <c r="G17" t="s">
        <v>62</v>
      </c>
      <c r="I17" t="s">
        <v>54</v>
      </c>
      <c r="J17" t="s">
        <v>93</v>
      </c>
      <c r="K17" t="s">
        <v>94</v>
      </c>
      <c r="L17" s="31">
        <v>-10945.599984</v>
      </c>
      <c r="M17" s="31">
        <v>0</v>
      </c>
      <c r="N17" s="31">
        <v>-10945.546</v>
      </c>
      <c r="O17" s="31">
        <v>-5.3984000000127708E-2</v>
      </c>
      <c r="P17" s="31">
        <v>-5.3984000000127708E-2</v>
      </c>
      <c r="Q17" s="31">
        <v>0</v>
      </c>
      <c r="R17" s="31">
        <v>0</v>
      </c>
      <c r="S17" s="31">
        <v>0</v>
      </c>
      <c r="T17" s="32"/>
      <c r="U17" s="31">
        <f>VORM3_konto!$O17-VORM3_konto!$P17</f>
        <v>0</v>
      </c>
    </row>
    <row r="18" spans="1:21" x14ac:dyDescent="0.25">
      <c r="A18" t="s">
        <v>49</v>
      </c>
      <c r="B18" t="s">
        <v>50</v>
      </c>
      <c r="C18" t="s">
        <v>95</v>
      </c>
      <c r="D18" t="s">
        <v>96</v>
      </c>
      <c r="E18" t="s">
        <v>104</v>
      </c>
      <c r="F18" t="s">
        <v>105</v>
      </c>
      <c r="G18" t="s">
        <v>62</v>
      </c>
      <c r="I18" t="s">
        <v>54</v>
      </c>
      <c r="J18" t="s">
        <v>100</v>
      </c>
      <c r="K18" t="s">
        <v>101</v>
      </c>
      <c r="L18" s="31">
        <v>720.18432682075058</v>
      </c>
      <c r="M18" s="31">
        <v>0</v>
      </c>
      <c r="N18" s="31">
        <v>0</v>
      </c>
      <c r="O18" s="31">
        <v>720.18432682075058</v>
      </c>
      <c r="P18" s="31">
        <v>0</v>
      </c>
      <c r="Q18" s="31">
        <v>0</v>
      </c>
      <c r="R18" s="31">
        <v>0</v>
      </c>
      <c r="S18" s="31">
        <v>0</v>
      </c>
      <c r="T18" s="32"/>
      <c r="U18" s="31">
        <v>0</v>
      </c>
    </row>
    <row r="19" spans="1:21" x14ac:dyDescent="0.25">
      <c r="A19" t="s">
        <v>49</v>
      </c>
      <c r="B19" t="s">
        <v>50</v>
      </c>
      <c r="C19" t="s">
        <v>95</v>
      </c>
      <c r="D19" t="s">
        <v>96</v>
      </c>
      <c r="E19" t="s">
        <v>106</v>
      </c>
      <c r="F19" t="s">
        <v>107</v>
      </c>
      <c r="G19" t="s">
        <v>62</v>
      </c>
      <c r="I19" t="s">
        <v>54</v>
      </c>
      <c r="J19" t="s">
        <v>51</v>
      </c>
      <c r="K19" t="s">
        <v>51</v>
      </c>
      <c r="L19" s="31">
        <v>-892763.78505408589</v>
      </c>
      <c r="M19" s="31">
        <v>-403489.33102003561</v>
      </c>
      <c r="N19" s="31">
        <v>-785063.8439278705</v>
      </c>
      <c r="O19" s="31">
        <v>-107699.94112621539</v>
      </c>
      <c r="P19" s="31">
        <v>-107699.94112621539</v>
      </c>
      <c r="Q19" s="31">
        <v>0</v>
      </c>
      <c r="R19" s="31">
        <v>0</v>
      </c>
      <c r="S19" s="31">
        <v>0</v>
      </c>
      <c r="T19" s="32"/>
      <c r="U19" s="31">
        <f>VORM3_konto!$O19-VORM3_konto!$P19</f>
        <v>0</v>
      </c>
    </row>
    <row r="20" spans="1:21" x14ac:dyDescent="0.25">
      <c r="A20" t="s">
        <v>49</v>
      </c>
      <c r="B20" t="s">
        <v>50</v>
      </c>
      <c r="C20" t="s">
        <v>95</v>
      </c>
      <c r="D20" t="s">
        <v>96</v>
      </c>
      <c r="E20" t="s">
        <v>106</v>
      </c>
      <c r="F20" t="s">
        <v>107</v>
      </c>
      <c r="G20" t="s">
        <v>62</v>
      </c>
      <c r="I20" t="s">
        <v>54</v>
      </c>
      <c r="J20" t="s">
        <v>93</v>
      </c>
      <c r="K20" t="s">
        <v>94</v>
      </c>
      <c r="L20" s="31">
        <v>-2145.5998492319468</v>
      </c>
      <c r="M20" s="31">
        <v>-7160.9129714819474</v>
      </c>
      <c r="N20" s="31">
        <v>-2145.5439999999999</v>
      </c>
      <c r="O20" s="31">
        <v>-5.5849231948741362E-2</v>
      </c>
      <c r="P20" s="31">
        <v>0</v>
      </c>
      <c r="Q20" s="31">
        <v>0</v>
      </c>
      <c r="R20" s="31">
        <v>0</v>
      </c>
      <c r="S20" s="31">
        <v>0</v>
      </c>
      <c r="T20" s="32"/>
      <c r="U20" s="31">
        <f>VORM3_konto!$O20-VORM3_konto!$P20</f>
        <v>-5.5849231948741362E-2</v>
      </c>
    </row>
    <row r="21" spans="1:21" x14ac:dyDescent="0.25">
      <c r="A21" t="s">
        <v>49</v>
      </c>
      <c r="B21" t="s">
        <v>50</v>
      </c>
      <c r="C21" t="s">
        <v>95</v>
      </c>
      <c r="D21" t="s">
        <v>96</v>
      </c>
      <c r="E21" t="s">
        <v>106</v>
      </c>
      <c r="F21" t="s">
        <v>107</v>
      </c>
      <c r="G21" t="s">
        <v>62</v>
      </c>
      <c r="I21" t="s">
        <v>54</v>
      </c>
      <c r="J21" t="s">
        <v>100</v>
      </c>
      <c r="K21" t="s">
        <v>101</v>
      </c>
      <c r="L21" s="31">
        <v>-203304.381463308</v>
      </c>
      <c r="M21" s="31">
        <v>-131147.26541650001</v>
      </c>
      <c r="N21" s="31">
        <v>-131147.26478037739</v>
      </c>
      <c r="O21" s="31">
        <v>-72157.116682930617</v>
      </c>
      <c r="P21" s="31">
        <v>-72157.116046807976</v>
      </c>
      <c r="Q21" s="31">
        <v>0</v>
      </c>
      <c r="R21" s="31">
        <v>0</v>
      </c>
      <c r="S21" s="31">
        <v>0</v>
      </c>
      <c r="T21" s="32"/>
      <c r="U21" s="31">
        <v>0</v>
      </c>
    </row>
    <row r="22" spans="1:21" x14ac:dyDescent="0.25">
      <c r="A22" t="s">
        <v>49</v>
      </c>
      <c r="B22" t="s">
        <v>50</v>
      </c>
      <c r="C22" t="s">
        <v>95</v>
      </c>
      <c r="D22" t="s">
        <v>96</v>
      </c>
      <c r="E22" t="s">
        <v>108</v>
      </c>
      <c r="F22" t="s">
        <v>109</v>
      </c>
      <c r="G22" t="s">
        <v>62</v>
      </c>
      <c r="I22" t="s">
        <v>54</v>
      </c>
      <c r="J22" t="s">
        <v>51</v>
      </c>
      <c r="K22" t="s">
        <v>51</v>
      </c>
      <c r="L22" s="31">
        <v>-555796.17698449222</v>
      </c>
      <c r="M22" s="31">
        <v>-89010.584980250365</v>
      </c>
      <c r="N22" s="31">
        <v>-554998.31328923302</v>
      </c>
      <c r="O22" s="31">
        <v>-797.8636952592351</v>
      </c>
      <c r="P22" s="31">
        <v>-797.8636952592351</v>
      </c>
      <c r="Q22" s="31">
        <v>0</v>
      </c>
      <c r="R22" s="31">
        <v>0</v>
      </c>
      <c r="S22" s="31">
        <v>0</v>
      </c>
      <c r="T22" s="32"/>
      <c r="U22" s="31">
        <f>VORM3_konto!$O22-VORM3_konto!$P22</f>
        <v>0</v>
      </c>
    </row>
    <row r="23" spans="1:21" x14ac:dyDescent="0.25">
      <c r="A23" t="s">
        <v>49</v>
      </c>
      <c r="B23" t="s">
        <v>50</v>
      </c>
      <c r="C23" t="s">
        <v>95</v>
      </c>
      <c r="D23" t="s">
        <v>96</v>
      </c>
      <c r="E23" t="s">
        <v>108</v>
      </c>
      <c r="F23" t="s">
        <v>109</v>
      </c>
      <c r="G23" t="s">
        <v>62</v>
      </c>
      <c r="I23" t="s">
        <v>54</v>
      </c>
      <c r="J23" t="s">
        <v>93</v>
      </c>
      <c r="K23" t="s">
        <v>94</v>
      </c>
      <c r="L23" s="31">
        <v>-22546.62991483857</v>
      </c>
      <c r="M23" s="31">
        <v>-5856.0354966785708</v>
      </c>
      <c r="N23" s="31">
        <v>-22546.702000000001</v>
      </c>
      <c r="O23" s="31">
        <v>7.2085161433278699E-2</v>
      </c>
      <c r="P23" s="31">
        <v>0</v>
      </c>
      <c r="Q23" s="31">
        <v>0</v>
      </c>
      <c r="R23" s="31">
        <v>0</v>
      </c>
      <c r="S23" s="31">
        <v>0</v>
      </c>
      <c r="T23" s="32"/>
      <c r="U23" s="31">
        <f>VORM3_konto!$O23-VORM3_konto!$P23</f>
        <v>7.2085161433278699E-2</v>
      </c>
    </row>
    <row r="24" spans="1:21" x14ac:dyDescent="0.25">
      <c r="A24" t="s">
        <v>49</v>
      </c>
      <c r="B24" t="s">
        <v>50</v>
      </c>
      <c r="C24" t="s">
        <v>95</v>
      </c>
      <c r="D24" t="s">
        <v>96</v>
      </c>
      <c r="E24" t="s">
        <v>108</v>
      </c>
      <c r="F24" t="s">
        <v>109</v>
      </c>
      <c r="G24" t="s">
        <v>62</v>
      </c>
      <c r="I24" t="s">
        <v>54</v>
      </c>
      <c r="J24" t="s">
        <v>100</v>
      </c>
      <c r="K24" t="s">
        <v>101</v>
      </c>
      <c r="L24" s="31">
        <v>-3109.8275843471588</v>
      </c>
      <c r="M24" s="31">
        <v>-3054.9598297020002</v>
      </c>
      <c r="N24" s="31">
        <v>-3054.9600329170007</v>
      </c>
      <c r="O24" s="31">
        <v>-54.867551430158528</v>
      </c>
      <c r="P24" s="31">
        <f>-54.8675514301585</f>
        <v>-54.8675514301585</v>
      </c>
      <c r="Q24" s="31">
        <v>0</v>
      </c>
      <c r="R24" s="31">
        <v>0</v>
      </c>
      <c r="S24" s="31">
        <v>0</v>
      </c>
      <c r="T24" s="32"/>
      <c r="U24" s="31">
        <v>0</v>
      </c>
    </row>
    <row r="25" spans="1:21" x14ac:dyDescent="0.25">
      <c r="A25" t="s">
        <v>49</v>
      </c>
      <c r="B25" t="s">
        <v>50</v>
      </c>
      <c r="C25" t="s">
        <v>95</v>
      </c>
      <c r="D25" t="s">
        <v>96</v>
      </c>
      <c r="E25" t="s">
        <v>108</v>
      </c>
      <c r="F25" t="s">
        <v>109</v>
      </c>
      <c r="G25" t="s">
        <v>62</v>
      </c>
      <c r="I25" t="s">
        <v>54</v>
      </c>
      <c r="J25" t="s">
        <v>110</v>
      </c>
      <c r="K25" t="s">
        <v>111</v>
      </c>
      <c r="L25" s="31">
        <v>-15700000</v>
      </c>
      <c r="M25" s="31">
        <v>0</v>
      </c>
      <c r="N25" s="31">
        <v>-7064000</v>
      </c>
      <c r="O25" s="31">
        <v>-8636000</v>
      </c>
      <c r="P25" s="31">
        <v>-8636000</v>
      </c>
      <c r="Q25" s="31">
        <v>0</v>
      </c>
      <c r="R25" s="31">
        <v>0</v>
      </c>
      <c r="S25" s="31">
        <v>0</v>
      </c>
      <c r="T25" s="32"/>
      <c r="U25" s="31">
        <f>VORM3_konto!$O25-VORM3_konto!$P25</f>
        <v>0</v>
      </c>
    </row>
    <row r="26" spans="1:21" x14ac:dyDescent="0.25">
      <c r="A26" t="s">
        <v>49</v>
      </c>
      <c r="B26" t="s">
        <v>50</v>
      </c>
      <c r="C26" t="s">
        <v>95</v>
      </c>
      <c r="D26" t="s">
        <v>96</v>
      </c>
      <c r="E26" t="s">
        <v>112</v>
      </c>
      <c r="F26" t="s">
        <v>113</v>
      </c>
      <c r="G26" t="s">
        <v>62</v>
      </c>
      <c r="I26" t="s">
        <v>54</v>
      </c>
      <c r="J26" t="s">
        <v>51</v>
      </c>
      <c r="K26" t="s">
        <v>51</v>
      </c>
      <c r="L26" s="31">
        <v>-205720.60164782876</v>
      </c>
      <c r="M26" s="31">
        <v>-52616.668197695923</v>
      </c>
      <c r="N26" s="31">
        <v>-176988.72718381885</v>
      </c>
      <c r="O26" s="31">
        <v>-28731.874464009888</v>
      </c>
      <c r="P26" s="31">
        <v>-28731.874464009888</v>
      </c>
      <c r="Q26" s="31">
        <v>0</v>
      </c>
      <c r="R26" s="31">
        <v>0</v>
      </c>
      <c r="S26" s="31">
        <v>0</v>
      </c>
      <c r="T26" s="32"/>
      <c r="U26" s="31">
        <f>VORM3_konto!$O26-VORM3_konto!$P26</f>
        <v>0</v>
      </c>
    </row>
    <row r="27" spans="1:21" x14ac:dyDescent="0.25">
      <c r="A27" t="s">
        <v>49</v>
      </c>
      <c r="B27" t="s">
        <v>50</v>
      </c>
      <c r="C27" t="s">
        <v>95</v>
      </c>
      <c r="D27" t="s">
        <v>96</v>
      </c>
      <c r="E27" t="s">
        <v>112</v>
      </c>
      <c r="F27" t="s">
        <v>113</v>
      </c>
      <c r="G27" t="s">
        <v>62</v>
      </c>
      <c r="I27" t="s">
        <v>54</v>
      </c>
      <c r="J27" t="s">
        <v>93</v>
      </c>
      <c r="K27" t="s">
        <v>94</v>
      </c>
      <c r="L27" s="31">
        <v>-4999.9998926156668</v>
      </c>
      <c r="M27" s="31">
        <v>-1718.6191131556679</v>
      </c>
      <c r="N27" s="31">
        <v>-4999.9999000000007</v>
      </c>
      <c r="O27" s="31">
        <v>7.384333002846688E-6</v>
      </c>
      <c r="P27" s="31">
        <v>0</v>
      </c>
      <c r="Q27" s="31">
        <v>0</v>
      </c>
      <c r="R27" s="31">
        <v>0</v>
      </c>
      <c r="S27" s="31">
        <v>0</v>
      </c>
      <c r="T27" s="32"/>
      <c r="U27" s="31">
        <f>VORM3_konto!$O27-VORM3_konto!$P27</f>
        <v>7.384333002846688E-6</v>
      </c>
    </row>
    <row r="28" spans="1:21" x14ac:dyDescent="0.25">
      <c r="A28" t="s">
        <v>49</v>
      </c>
      <c r="B28" t="s">
        <v>50</v>
      </c>
      <c r="C28" t="s">
        <v>95</v>
      </c>
      <c r="D28" t="s">
        <v>96</v>
      </c>
      <c r="E28" t="s">
        <v>112</v>
      </c>
      <c r="F28" t="s">
        <v>113</v>
      </c>
      <c r="G28" t="s">
        <v>62</v>
      </c>
      <c r="I28" t="s">
        <v>54</v>
      </c>
      <c r="J28" t="s">
        <v>100</v>
      </c>
      <c r="K28" t="s">
        <v>101</v>
      </c>
      <c r="L28" s="31">
        <v>106.36440730149934</v>
      </c>
      <c r="M28" s="31">
        <v>-61.716360195999997</v>
      </c>
      <c r="N28" s="31">
        <v>-61.716359896648186</v>
      </c>
      <c r="O28" s="31">
        <v>168.0807671981475</v>
      </c>
      <c r="P28" s="31">
        <v>0</v>
      </c>
      <c r="Q28" s="31">
        <v>0</v>
      </c>
      <c r="R28" s="31">
        <v>0</v>
      </c>
      <c r="S28" s="31">
        <v>0</v>
      </c>
      <c r="T28" s="32"/>
      <c r="U28" s="31">
        <v>0</v>
      </c>
    </row>
    <row r="29" spans="1:21" x14ac:dyDescent="0.25">
      <c r="A29" t="s">
        <v>49</v>
      </c>
      <c r="B29" t="s">
        <v>50</v>
      </c>
      <c r="C29" t="s">
        <v>95</v>
      </c>
      <c r="D29" t="s">
        <v>96</v>
      </c>
      <c r="E29" t="s">
        <v>114</v>
      </c>
      <c r="F29" t="s">
        <v>115</v>
      </c>
      <c r="G29" t="s">
        <v>62</v>
      </c>
      <c r="I29" t="s">
        <v>54</v>
      </c>
      <c r="J29" t="s">
        <v>51</v>
      </c>
      <c r="K29" t="s">
        <v>51</v>
      </c>
      <c r="L29" s="31">
        <v>-15690.999999641612</v>
      </c>
      <c r="M29" s="31">
        <v>-15690.999995872853</v>
      </c>
      <c r="N29" s="31">
        <v>-15691</v>
      </c>
      <c r="O29" s="31">
        <v>3.5839002521242946E-7</v>
      </c>
      <c r="P29" s="31">
        <v>0</v>
      </c>
      <c r="Q29" s="31">
        <v>0</v>
      </c>
      <c r="R29" s="31">
        <v>0</v>
      </c>
      <c r="S29" s="31">
        <v>0</v>
      </c>
      <c r="T29" s="32"/>
      <c r="U29" s="31">
        <f>VORM3_konto!$O29-VORM3_konto!$P29</f>
        <v>3.5839002521242946E-7</v>
      </c>
    </row>
    <row r="30" spans="1:21" x14ac:dyDescent="0.25">
      <c r="A30" t="s">
        <v>49</v>
      </c>
      <c r="B30" t="s">
        <v>50</v>
      </c>
      <c r="C30" t="s">
        <v>116</v>
      </c>
      <c r="D30" t="s">
        <v>117</v>
      </c>
      <c r="E30" t="s">
        <v>118</v>
      </c>
      <c r="F30" t="s">
        <v>119</v>
      </c>
      <c r="G30" t="s">
        <v>62</v>
      </c>
      <c r="I30" t="s">
        <v>54</v>
      </c>
      <c r="J30" t="s">
        <v>51</v>
      </c>
      <c r="K30" t="s">
        <v>51</v>
      </c>
      <c r="L30" s="31">
        <v>-1366781.2937968012</v>
      </c>
      <c r="M30" s="31">
        <v>25754.734312139826</v>
      </c>
      <c r="N30" s="31">
        <v>-1057577.6940508103</v>
      </c>
      <c r="O30" s="31">
        <v>-309203.59974599094</v>
      </c>
      <c r="P30" s="31">
        <v>-309203.59974599094</v>
      </c>
      <c r="Q30" s="31">
        <v>0</v>
      </c>
      <c r="R30" s="31">
        <v>0</v>
      </c>
      <c r="S30" s="31">
        <v>0</v>
      </c>
      <c r="T30" s="32"/>
      <c r="U30" s="31">
        <f>VORM3_konto!$O30-VORM3_konto!$P30</f>
        <v>0</v>
      </c>
    </row>
    <row r="31" spans="1:21" x14ac:dyDescent="0.25">
      <c r="A31" t="s">
        <v>49</v>
      </c>
      <c r="B31" t="s">
        <v>50</v>
      </c>
      <c r="C31" t="s">
        <v>116</v>
      </c>
      <c r="D31" t="s">
        <v>117</v>
      </c>
      <c r="E31" t="s">
        <v>118</v>
      </c>
      <c r="F31" t="s">
        <v>119</v>
      </c>
      <c r="G31" t="s">
        <v>62</v>
      </c>
      <c r="I31" t="s">
        <v>54</v>
      </c>
      <c r="J31" t="s">
        <v>93</v>
      </c>
      <c r="K31" t="s">
        <v>94</v>
      </c>
      <c r="L31" s="31">
        <v>-1854.1792815000008</v>
      </c>
      <c r="M31" s="31">
        <v>0</v>
      </c>
      <c r="N31" s="31">
        <v>-1854.1771904999998</v>
      </c>
      <c r="O31" s="31">
        <v>-2.0910000023377506E-3</v>
      </c>
      <c r="P31" s="31">
        <v>-2.0910000023377506E-3</v>
      </c>
      <c r="Q31" s="31">
        <v>0</v>
      </c>
      <c r="R31" s="31">
        <v>0</v>
      </c>
      <c r="S31" s="31">
        <v>0</v>
      </c>
      <c r="T31" s="32"/>
      <c r="U31" s="31">
        <f>VORM3_konto!$O31-VORM3_konto!$P31</f>
        <v>0</v>
      </c>
    </row>
    <row r="32" spans="1:21" x14ac:dyDescent="0.25">
      <c r="A32" t="s">
        <v>49</v>
      </c>
      <c r="B32" t="s">
        <v>50</v>
      </c>
      <c r="C32" t="s">
        <v>116</v>
      </c>
      <c r="D32" t="s">
        <v>117</v>
      </c>
      <c r="E32" t="s">
        <v>118</v>
      </c>
      <c r="F32" t="s">
        <v>119</v>
      </c>
      <c r="G32" t="s">
        <v>62</v>
      </c>
      <c r="I32" t="s">
        <v>54</v>
      </c>
      <c r="J32" t="s">
        <v>120</v>
      </c>
      <c r="K32" t="s">
        <v>121</v>
      </c>
      <c r="L32" s="31">
        <v>1.0449999983563885E-5</v>
      </c>
      <c r="M32" s="31">
        <v>0</v>
      </c>
      <c r="N32" s="31">
        <v>0</v>
      </c>
      <c r="O32" s="31">
        <v>1.0449999983563885E-5</v>
      </c>
      <c r="P32" s="31">
        <v>0</v>
      </c>
      <c r="Q32" s="31">
        <v>0</v>
      </c>
      <c r="R32" s="31">
        <v>0</v>
      </c>
      <c r="S32" s="31">
        <v>0</v>
      </c>
      <c r="T32" s="32"/>
      <c r="U32" s="31">
        <f>VORM3_konto!$O32-VORM3_konto!$P32</f>
        <v>1.0449999983563885E-5</v>
      </c>
    </row>
    <row r="33" spans="1:21" x14ac:dyDescent="0.25">
      <c r="A33" t="s">
        <v>49</v>
      </c>
      <c r="B33" t="s">
        <v>50</v>
      </c>
      <c r="C33" t="s">
        <v>116</v>
      </c>
      <c r="D33" t="s">
        <v>117</v>
      </c>
      <c r="E33" t="s">
        <v>118</v>
      </c>
      <c r="F33" t="s">
        <v>119</v>
      </c>
      <c r="G33" t="s">
        <v>62</v>
      </c>
      <c r="I33" t="s">
        <v>54</v>
      </c>
      <c r="J33" t="s">
        <v>100</v>
      </c>
      <c r="K33" t="s">
        <v>101</v>
      </c>
      <c r="L33" s="31">
        <v>2626.3050267922745</v>
      </c>
      <c r="M33" s="31">
        <v>0</v>
      </c>
      <c r="N33" s="31">
        <v>0</v>
      </c>
      <c r="O33" s="31">
        <v>2626.3050267922745</v>
      </c>
      <c r="P33" s="31">
        <v>0</v>
      </c>
      <c r="Q33" s="31">
        <v>0</v>
      </c>
      <c r="R33" s="31">
        <v>0</v>
      </c>
      <c r="S33" s="31">
        <v>0</v>
      </c>
      <c r="T33" s="32"/>
      <c r="U33" s="31">
        <v>0</v>
      </c>
    </row>
    <row r="34" spans="1:21" x14ac:dyDescent="0.25">
      <c r="A34" t="s">
        <v>49</v>
      </c>
      <c r="B34" t="s">
        <v>50</v>
      </c>
      <c r="C34" t="s">
        <v>116</v>
      </c>
      <c r="D34" t="s">
        <v>117</v>
      </c>
      <c r="E34" t="s">
        <v>118</v>
      </c>
      <c r="F34" t="s">
        <v>119</v>
      </c>
      <c r="G34" t="s">
        <v>62</v>
      </c>
      <c r="I34" t="s">
        <v>54</v>
      </c>
      <c r="J34" t="s">
        <v>122</v>
      </c>
      <c r="K34" t="s">
        <v>123</v>
      </c>
      <c r="L34" s="31">
        <v>-6279.9999626399995</v>
      </c>
      <c r="M34" s="31">
        <v>-6120</v>
      </c>
      <c r="N34" s="31">
        <v>-6120</v>
      </c>
      <c r="O34" s="31">
        <v>-159.99996263999947</v>
      </c>
      <c r="P34" s="31">
        <f>-159.999962639999*0</f>
        <v>0</v>
      </c>
      <c r="Q34" s="31">
        <v>0</v>
      </c>
      <c r="R34" s="31">
        <v>0</v>
      </c>
      <c r="S34" s="31">
        <v>0</v>
      </c>
      <c r="T34" s="32"/>
      <c r="U34" s="31">
        <v>0</v>
      </c>
    </row>
    <row r="35" spans="1:21" x14ac:dyDescent="0.25">
      <c r="A35" t="s">
        <v>49</v>
      </c>
      <c r="B35" t="s">
        <v>50</v>
      </c>
      <c r="C35" t="s">
        <v>116</v>
      </c>
      <c r="D35" t="s">
        <v>117</v>
      </c>
      <c r="E35" t="s">
        <v>118</v>
      </c>
      <c r="F35" t="s">
        <v>119</v>
      </c>
      <c r="G35" t="s">
        <v>62</v>
      </c>
      <c r="I35" t="s">
        <v>54</v>
      </c>
      <c r="J35" t="s">
        <v>124</v>
      </c>
      <c r="K35" t="s">
        <v>125</v>
      </c>
      <c r="L35" s="31">
        <v>-2.6</v>
      </c>
      <c r="M35" s="31">
        <v>0</v>
      </c>
      <c r="N35" s="31">
        <v>-2.6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2"/>
      <c r="U35" s="31">
        <f>VORM3_konto!$O35-VORM3_konto!$P35</f>
        <v>0</v>
      </c>
    </row>
    <row r="36" spans="1:21" x14ac:dyDescent="0.25">
      <c r="A36" t="s">
        <v>49</v>
      </c>
      <c r="B36" t="s">
        <v>50</v>
      </c>
      <c r="C36" t="s">
        <v>116</v>
      </c>
      <c r="D36" t="s">
        <v>117</v>
      </c>
      <c r="E36" t="s">
        <v>118</v>
      </c>
      <c r="F36" t="s">
        <v>119</v>
      </c>
      <c r="G36" t="s">
        <v>62</v>
      </c>
      <c r="I36" t="s">
        <v>54</v>
      </c>
      <c r="J36" t="s">
        <v>126</v>
      </c>
      <c r="K36" t="s">
        <v>127</v>
      </c>
      <c r="L36" s="31">
        <v>-181817</v>
      </c>
      <c r="M36" s="31">
        <v>-181817</v>
      </c>
      <c r="N36" s="31">
        <v>-122780</v>
      </c>
      <c r="O36" s="31">
        <v>-59037</v>
      </c>
      <c r="P36" s="31">
        <v>0</v>
      </c>
      <c r="Q36" s="31">
        <v>0</v>
      </c>
      <c r="R36" s="31">
        <v>0</v>
      </c>
      <c r="S36" s="31">
        <v>0</v>
      </c>
      <c r="T36" s="32"/>
      <c r="U36" s="31">
        <f>VORM3_konto!$O36-VORM3_konto!$P36</f>
        <v>-59037</v>
      </c>
    </row>
    <row r="37" spans="1:21" x14ac:dyDescent="0.25">
      <c r="A37" t="s">
        <v>49</v>
      </c>
      <c r="B37" t="s">
        <v>50</v>
      </c>
      <c r="C37" t="s">
        <v>116</v>
      </c>
      <c r="D37" t="s">
        <v>117</v>
      </c>
      <c r="E37" t="s">
        <v>128</v>
      </c>
      <c r="F37" t="s">
        <v>129</v>
      </c>
      <c r="G37" t="s">
        <v>62</v>
      </c>
      <c r="I37" t="s">
        <v>54</v>
      </c>
      <c r="J37" t="s">
        <v>51</v>
      </c>
      <c r="K37" t="s">
        <v>51</v>
      </c>
      <c r="L37" s="31">
        <v>-3744520.9808248268</v>
      </c>
      <c r="M37" s="31">
        <v>-782741.66232368711</v>
      </c>
      <c r="N37" s="31">
        <v>-3079781.963160973</v>
      </c>
      <c r="O37" s="31">
        <v>-664739.01766385417</v>
      </c>
      <c r="P37" s="31">
        <v>-664739.01766385417</v>
      </c>
      <c r="Q37" s="31">
        <v>0</v>
      </c>
      <c r="R37" s="31">
        <v>0</v>
      </c>
      <c r="S37" s="31">
        <v>0</v>
      </c>
      <c r="T37" s="32"/>
      <c r="U37" s="31">
        <f>VORM3_konto!$O37-VORM3_konto!$P37</f>
        <v>0</v>
      </c>
    </row>
    <row r="38" spans="1:21" x14ac:dyDescent="0.25">
      <c r="A38" t="s">
        <v>49</v>
      </c>
      <c r="B38" t="s">
        <v>50</v>
      </c>
      <c r="C38" t="s">
        <v>116</v>
      </c>
      <c r="D38" t="s">
        <v>117</v>
      </c>
      <c r="E38" t="s">
        <v>128</v>
      </c>
      <c r="F38" t="s">
        <v>129</v>
      </c>
      <c r="G38" t="s">
        <v>62</v>
      </c>
      <c r="I38" t="s">
        <v>54</v>
      </c>
      <c r="J38" t="s">
        <v>72</v>
      </c>
      <c r="K38" t="s">
        <v>73</v>
      </c>
      <c r="L38" s="31">
        <v>-111655.88</v>
      </c>
      <c r="M38" s="31">
        <v>-111655.88</v>
      </c>
      <c r="N38" s="31">
        <v>-111655.87987504517</v>
      </c>
      <c r="O38" s="31">
        <v>-1.2495484043029137E-4</v>
      </c>
      <c r="P38" s="31">
        <v>0</v>
      </c>
      <c r="Q38" s="31">
        <v>0</v>
      </c>
      <c r="R38" s="31">
        <v>0</v>
      </c>
      <c r="S38" s="31">
        <v>0</v>
      </c>
      <c r="T38" s="32"/>
      <c r="U38" s="31">
        <f>VORM3_konto!$O38-VORM3_konto!$P38</f>
        <v>-1.2495484043029137E-4</v>
      </c>
    </row>
    <row r="39" spans="1:21" x14ac:dyDescent="0.25">
      <c r="A39" t="s">
        <v>49</v>
      </c>
      <c r="B39" t="s">
        <v>50</v>
      </c>
      <c r="C39" t="s">
        <v>116</v>
      </c>
      <c r="D39" t="s">
        <v>117</v>
      </c>
      <c r="E39" t="s">
        <v>128</v>
      </c>
      <c r="F39" t="s">
        <v>129</v>
      </c>
      <c r="G39" t="s">
        <v>62</v>
      </c>
      <c r="I39" t="s">
        <v>54</v>
      </c>
      <c r="J39" t="s">
        <v>130</v>
      </c>
      <c r="K39" t="s">
        <v>131</v>
      </c>
      <c r="L39" s="31">
        <v>-6466.4320000000016</v>
      </c>
      <c r="M39" s="31">
        <v>-6466.4320000000016</v>
      </c>
      <c r="N39" s="31">
        <v>-6466.4320000000007</v>
      </c>
      <c r="O39" s="31">
        <v>-9.0949470177292824E-13</v>
      </c>
      <c r="P39" s="31">
        <v>0</v>
      </c>
      <c r="Q39" s="31">
        <v>0</v>
      </c>
      <c r="R39" s="31">
        <v>0</v>
      </c>
      <c r="S39" s="31">
        <v>0</v>
      </c>
      <c r="T39" s="32"/>
      <c r="U39" s="31">
        <f>VORM3_konto!$O39-VORM3_konto!$P39</f>
        <v>-9.0949470177292824E-13</v>
      </c>
    </row>
    <row r="40" spans="1:21" x14ac:dyDescent="0.25">
      <c r="A40" t="s">
        <v>49</v>
      </c>
      <c r="B40" t="s">
        <v>50</v>
      </c>
      <c r="C40" t="s">
        <v>116</v>
      </c>
      <c r="D40" t="s">
        <v>117</v>
      </c>
      <c r="E40" t="s">
        <v>128</v>
      </c>
      <c r="F40" t="s">
        <v>129</v>
      </c>
      <c r="G40" t="s">
        <v>62</v>
      </c>
      <c r="I40" t="s">
        <v>54</v>
      </c>
      <c r="J40" t="s">
        <v>93</v>
      </c>
      <c r="K40" t="s">
        <v>94</v>
      </c>
      <c r="L40" s="31">
        <v>-6731.0696474425313</v>
      </c>
      <c r="M40" s="31">
        <v>-318.26279873253111</v>
      </c>
      <c r="N40" s="31">
        <v>-6731.0799669999997</v>
      </c>
      <c r="O40" s="31">
        <v>1.0319557468392304E-2</v>
      </c>
      <c r="P40" s="31">
        <v>0</v>
      </c>
      <c r="Q40" s="31">
        <v>0</v>
      </c>
      <c r="R40" s="31">
        <v>0</v>
      </c>
      <c r="S40" s="31">
        <v>0</v>
      </c>
      <c r="T40" s="32"/>
      <c r="U40" s="31">
        <f>VORM3_konto!$O40-VORM3_konto!$P40</f>
        <v>1.0319557468392304E-2</v>
      </c>
    </row>
    <row r="41" spans="1:21" x14ac:dyDescent="0.25">
      <c r="A41" t="s">
        <v>49</v>
      </c>
      <c r="B41" t="s">
        <v>50</v>
      </c>
      <c r="C41" t="s">
        <v>116</v>
      </c>
      <c r="D41" t="s">
        <v>117</v>
      </c>
      <c r="E41" t="s">
        <v>128</v>
      </c>
      <c r="F41" t="s">
        <v>129</v>
      </c>
      <c r="G41" t="s">
        <v>62</v>
      </c>
      <c r="I41" t="s">
        <v>54</v>
      </c>
      <c r="J41" t="s">
        <v>120</v>
      </c>
      <c r="K41" t="s">
        <v>121</v>
      </c>
      <c r="L41" s="31">
        <v>1.1549999967996882E-5</v>
      </c>
      <c r="M41" s="31">
        <v>0</v>
      </c>
      <c r="N41" s="31">
        <v>0</v>
      </c>
      <c r="O41" s="31">
        <v>1.1549999967996882E-5</v>
      </c>
      <c r="P41" s="31">
        <v>0</v>
      </c>
      <c r="Q41" s="31">
        <v>0</v>
      </c>
      <c r="R41" s="31">
        <v>0</v>
      </c>
      <c r="S41" s="31">
        <v>0</v>
      </c>
      <c r="T41" s="32"/>
      <c r="U41" s="31">
        <f>VORM3_konto!$O41-VORM3_konto!$P41</f>
        <v>1.1549999967996882E-5</v>
      </c>
    </row>
    <row r="42" spans="1:21" x14ac:dyDescent="0.25">
      <c r="A42" t="s">
        <v>49</v>
      </c>
      <c r="B42" t="s">
        <v>50</v>
      </c>
      <c r="C42" t="s">
        <v>116</v>
      </c>
      <c r="D42" t="s">
        <v>117</v>
      </c>
      <c r="E42" t="s">
        <v>128</v>
      </c>
      <c r="F42" t="s">
        <v>129</v>
      </c>
      <c r="G42" t="s">
        <v>62</v>
      </c>
      <c r="I42" t="s">
        <v>54</v>
      </c>
      <c r="J42" t="s">
        <v>100</v>
      </c>
      <c r="K42" t="s">
        <v>101</v>
      </c>
      <c r="L42" s="31">
        <v>-253129.80847571709</v>
      </c>
      <c r="M42" s="31">
        <v>-64999.025175875999</v>
      </c>
      <c r="N42" s="31">
        <v>-62258.60231607718</v>
      </c>
      <c r="O42" s="31">
        <v>-190871.20615963996</v>
      </c>
      <c r="P42" s="31">
        <v>-188130.7832998411</v>
      </c>
      <c r="Q42" s="31">
        <v>0</v>
      </c>
      <c r="R42" s="31">
        <v>0</v>
      </c>
      <c r="S42" s="31">
        <v>0</v>
      </c>
      <c r="T42" s="32"/>
      <c r="U42" s="31">
        <v>0</v>
      </c>
    </row>
    <row r="43" spans="1:21" x14ac:dyDescent="0.25">
      <c r="A43" t="s">
        <v>49</v>
      </c>
      <c r="B43" t="s">
        <v>50</v>
      </c>
      <c r="C43" t="s">
        <v>116</v>
      </c>
      <c r="D43" t="s">
        <v>117</v>
      </c>
      <c r="E43" t="s">
        <v>128</v>
      </c>
      <c r="F43" t="s">
        <v>129</v>
      </c>
      <c r="G43" t="s">
        <v>62</v>
      </c>
      <c r="I43" t="s">
        <v>54</v>
      </c>
      <c r="J43" t="s">
        <v>122</v>
      </c>
      <c r="K43" t="s">
        <v>123</v>
      </c>
      <c r="L43" s="31">
        <v>-3954.99998018</v>
      </c>
      <c r="M43" s="31">
        <v>-2000</v>
      </c>
      <c r="N43" s="31">
        <v>-2000</v>
      </c>
      <c r="O43" s="31">
        <v>-1954.9999801800002</v>
      </c>
      <c r="P43" s="31">
        <f>-1954.99998018*0</f>
        <v>0</v>
      </c>
      <c r="Q43" s="31">
        <v>0</v>
      </c>
      <c r="R43" s="31">
        <v>0</v>
      </c>
      <c r="S43" s="31">
        <v>0</v>
      </c>
      <c r="T43" s="32"/>
      <c r="U43" s="31">
        <v>0</v>
      </c>
    </row>
    <row r="44" spans="1:21" x14ac:dyDescent="0.25">
      <c r="A44" t="s">
        <v>49</v>
      </c>
      <c r="B44" t="s">
        <v>50</v>
      </c>
      <c r="C44" t="s">
        <v>116</v>
      </c>
      <c r="D44" t="s">
        <v>117</v>
      </c>
      <c r="E44" t="s">
        <v>132</v>
      </c>
      <c r="F44" t="s">
        <v>133</v>
      </c>
      <c r="G44" t="s">
        <v>62</v>
      </c>
      <c r="I44" t="s">
        <v>54</v>
      </c>
      <c r="J44" t="s">
        <v>51</v>
      </c>
      <c r="K44" t="s">
        <v>51</v>
      </c>
      <c r="L44" s="31">
        <v>-483415.09023910505</v>
      </c>
      <c r="M44" s="31">
        <v>-246440.1993621017</v>
      </c>
      <c r="N44" s="31">
        <v>-470681.967964312</v>
      </c>
      <c r="O44" s="31">
        <v>-12733.122274792986</v>
      </c>
      <c r="P44" s="31">
        <v>-12733.122274792986</v>
      </c>
      <c r="Q44" s="31">
        <v>0</v>
      </c>
      <c r="R44" s="31">
        <v>0</v>
      </c>
      <c r="S44" s="31">
        <v>0</v>
      </c>
      <c r="T44" s="32"/>
      <c r="U44" s="31">
        <f>VORM3_konto!$O44-VORM3_konto!$P44</f>
        <v>0</v>
      </c>
    </row>
    <row r="45" spans="1:21" x14ac:dyDescent="0.25">
      <c r="A45" t="s">
        <v>49</v>
      </c>
      <c r="B45" t="s">
        <v>50</v>
      </c>
      <c r="C45" t="s">
        <v>116</v>
      </c>
      <c r="D45" t="s">
        <v>117</v>
      </c>
      <c r="E45" t="s">
        <v>132</v>
      </c>
      <c r="F45" t="s">
        <v>133</v>
      </c>
      <c r="G45" t="s">
        <v>62</v>
      </c>
      <c r="I45" t="s">
        <v>54</v>
      </c>
      <c r="J45" t="s">
        <v>93</v>
      </c>
      <c r="K45" t="s">
        <v>94</v>
      </c>
      <c r="L45" s="31">
        <v>-28395.99979446</v>
      </c>
      <c r="M45" s="31">
        <v>0</v>
      </c>
      <c r="N45" s="31">
        <v>-28396</v>
      </c>
      <c r="O45" s="31">
        <v>2.0554000025185815E-4</v>
      </c>
      <c r="P45" s="31">
        <v>0</v>
      </c>
      <c r="Q45" s="31">
        <v>0</v>
      </c>
      <c r="R45" s="31">
        <v>0</v>
      </c>
      <c r="S45" s="31">
        <v>0</v>
      </c>
      <c r="T45" s="32"/>
      <c r="U45" s="31">
        <f>VORM3_konto!$O45-VORM3_konto!$P45</f>
        <v>2.0554000025185815E-4</v>
      </c>
    </row>
    <row r="46" spans="1:21" x14ac:dyDescent="0.25">
      <c r="A46" t="s">
        <v>49</v>
      </c>
      <c r="B46" t="s">
        <v>50</v>
      </c>
      <c r="C46" t="s">
        <v>116</v>
      </c>
      <c r="D46" t="s">
        <v>117</v>
      </c>
      <c r="E46" t="s">
        <v>132</v>
      </c>
      <c r="F46" t="s">
        <v>133</v>
      </c>
      <c r="G46" t="s">
        <v>62</v>
      </c>
      <c r="I46" t="s">
        <v>54</v>
      </c>
      <c r="J46" t="s">
        <v>120</v>
      </c>
      <c r="K46" t="s">
        <v>121</v>
      </c>
      <c r="L46" s="31">
        <v>4.4000000087862645E-6</v>
      </c>
      <c r="M46" s="31">
        <v>0</v>
      </c>
      <c r="N46" s="31">
        <v>0</v>
      </c>
      <c r="O46" s="31">
        <v>4.4000000087862645E-6</v>
      </c>
      <c r="P46" s="31">
        <v>0</v>
      </c>
      <c r="Q46" s="31">
        <v>0</v>
      </c>
      <c r="R46" s="31">
        <v>0</v>
      </c>
      <c r="S46" s="31">
        <v>0</v>
      </c>
      <c r="T46" s="32"/>
      <c r="U46" s="31">
        <f>VORM3_konto!$O46-VORM3_konto!$P46</f>
        <v>4.4000000087862645E-6</v>
      </c>
    </row>
    <row r="47" spans="1:21" x14ac:dyDescent="0.25">
      <c r="A47" t="s">
        <v>49</v>
      </c>
      <c r="B47" t="s">
        <v>50</v>
      </c>
      <c r="C47" t="s">
        <v>116</v>
      </c>
      <c r="D47" t="s">
        <v>117</v>
      </c>
      <c r="E47" t="s">
        <v>132</v>
      </c>
      <c r="F47" t="s">
        <v>133</v>
      </c>
      <c r="G47" t="s">
        <v>62</v>
      </c>
      <c r="I47" t="s">
        <v>54</v>
      </c>
      <c r="J47" t="s">
        <v>100</v>
      </c>
      <c r="K47" t="s">
        <v>101</v>
      </c>
      <c r="L47" s="31">
        <v>-949.76275581478058</v>
      </c>
      <c r="M47" s="31">
        <v>-740.5963223519999</v>
      </c>
      <c r="N47" s="31">
        <v>-740.59631875977811</v>
      </c>
      <c r="O47" s="31">
        <v>-209.16643705500218</v>
      </c>
      <c r="P47" s="31">
        <v>-209.16643346278076</v>
      </c>
      <c r="Q47" s="31">
        <v>0</v>
      </c>
      <c r="R47" s="31">
        <v>0</v>
      </c>
      <c r="S47" s="31">
        <v>0</v>
      </c>
      <c r="T47" s="32"/>
      <c r="U47" s="31">
        <f>VORM3_konto!$O47-VORM3_konto!$P47</f>
        <v>-3.5922214181027812E-6</v>
      </c>
    </row>
    <row r="48" spans="1:21" x14ac:dyDescent="0.25">
      <c r="A48" t="s">
        <v>49</v>
      </c>
      <c r="B48" t="s">
        <v>50</v>
      </c>
      <c r="C48" t="s">
        <v>116</v>
      </c>
      <c r="D48" t="s">
        <v>117</v>
      </c>
      <c r="E48" t="s">
        <v>132</v>
      </c>
      <c r="F48" t="s">
        <v>133</v>
      </c>
      <c r="G48" t="s">
        <v>62</v>
      </c>
      <c r="I48" t="s">
        <v>54</v>
      </c>
      <c r="J48" t="s">
        <v>122</v>
      </c>
      <c r="K48" t="s">
        <v>123</v>
      </c>
      <c r="L48" s="31">
        <v>-1719.99999067</v>
      </c>
      <c r="M48" s="31">
        <v>-1225</v>
      </c>
      <c r="N48" s="31">
        <v>-1225.0000000000002</v>
      </c>
      <c r="O48" s="31">
        <v>-494.99999066999987</v>
      </c>
      <c r="P48" s="31">
        <f>-494.99999067*0</f>
        <v>0</v>
      </c>
      <c r="Q48" s="31">
        <v>0</v>
      </c>
      <c r="R48" s="31">
        <v>0</v>
      </c>
      <c r="S48" s="31">
        <v>0</v>
      </c>
      <c r="T48" s="32"/>
      <c r="U48" s="31">
        <v>0</v>
      </c>
    </row>
    <row r="49" spans="1:21" x14ac:dyDescent="0.25">
      <c r="A49" t="s">
        <v>49</v>
      </c>
      <c r="B49" t="s">
        <v>50</v>
      </c>
      <c r="C49" t="s">
        <v>116</v>
      </c>
      <c r="D49" t="s">
        <v>117</v>
      </c>
      <c r="E49" t="s">
        <v>134</v>
      </c>
      <c r="F49" t="s">
        <v>135</v>
      </c>
      <c r="G49" t="s">
        <v>62</v>
      </c>
      <c r="I49" t="s">
        <v>54</v>
      </c>
      <c r="J49" t="s">
        <v>51</v>
      </c>
      <c r="K49" t="s">
        <v>51</v>
      </c>
      <c r="L49" s="31">
        <v>-1111659.8955849358</v>
      </c>
      <c r="M49" s="31">
        <v>234.75415376532345</v>
      </c>
      <c r="N49" s="31">
        <v>-635075.71117982897</v>
      </c>
      <c r="O49" s="31">
        <v>-476584.18440510693</v>
      </c>
      <c r="P49" s="31">
        <v>-476584.18440510693</v>
      </c>
      <c r="Q49" s="31">
        <v>0</v>
      </c>
      <c r="R49" s="31">
        <v>0</v>
      </c>
      <c r="S49" s="31">
        <v>0</v>
      </c>
      <c r="T49" s="32"/>
      <c r="U49" s="31">
        <f>VORM3_konto!$O49-VORM3_konto!$P49</f>
        <v>0</v>
      </c>
    </row>
    <row r="50" spans="1:21" x14ac:dyDescent="0.25">
      <c r="A50" t="s">
        <v>49</v>
      </c>
      <c r="B50" t="s">
        <v>50</v>
      </c>
      <c r="C50" t="s">
        <v>116</v>
      </c>
      <c r="D50" t="s">
        <v>117</v>
      </c>
      <c r="E50" t="s">
        <v>134</v>
      </c>
      <c r="F50" t="s">
        <v>135</v>
      </c>
      <c r="G50" t="s">
        <v>62</v>
      </c>
      <c r="I50" t="s">
        <v>54</v>
      </c>
      <c r="J50" t="s">
        <v>72</v>
      </c>
      <c r="K50" t="s">
        <v>73</v>
      </c>
      <c r="L50" s="31">
        <v>-337452.57922499999</v>
      </c>
      <c r="M50" s="31">
        <v>-217910.24642500002</v>
      </c>
      <c r="N50" s="31">
        <v>-251408.28279508484</v>
      </c>
      <c r="O50" s="31">
        <v>-86044.29642991515</v>
      </c>
      <c r="P50" s="31">
        <v>-86044.29642991515</v>
      </c>
      <c r="Q50" s="31">
        <v>0</v>
      </c>
      <c r="R50" s="31">
        <v>0</v>
      </c>
      <c r="S50" s="31">
        <v>0</v>
      </c>
      <c r="T50" s="32"/>
      <c r="U50" s="31">
        <f>VORM3_konto!$O50-VORM3_konto!$P50</f>
        <v>0</v>
      </c>
    </row>
    <row r="51" spans="1:21" x14ac:dyDescent="0.25">
      <c r="A51" t="s">
        <v>49</v>
      </c>
      <c r="B51" t="s">
        <v>50</v>
      </c>
      <c r="C51" t="s">
        <v>116</v>
      </c>
      <c r="D51" t="s">
        <v>117</v>
      </c>
      <c r="E51" t="s">
        <v>134</v>
      </c>
      <c r="F51" t="s">
        <v>135</v>
      </c>
      <c r="G51" t="s">
        <v>62</v>
      </c>
      <c r="I51" t="s">
        <v>54</v>
      </c>
      <c r="J51" t="s">
        <v>130</v>
      </c>
      <c r="K51" t="s">
        <v>131</v>
      </c>
      <c r="L51" s="31">
        <v>-4258.0300000000007</v>
      </c>
      <c r="M51" s="31">
        <v>-4258.0300000000007</v>
      </c>
      <c r="N51" s="31">
        <v>-4258.0300000000007</v>
      </c>
      <c r="O51" s="31">
        <v>2.2737367544323206E-13</v>
      </c>
      <c r="P51" s="31">
        <v>0</v>
      </c>
      <c r="Q51" s="31">
        <v>0</v>
      </c>
      <c r="R51" s="31">
        <v>0</v>
      </c>
      <c r="S51" s="31">
        <v>0</v>
      </c>
      <c r="T51" s="32"/>
      <c r="U51" s="31">
        <f>VORM3_konto!$O51-VORM3_konto!$P51</f>
        <v>2.2737367544323206E-13</v>
      </c>
    </row>
    <row r="52" spans="1:21" x14ac:dyDescent="0.25">
      <c r="A52" t="s">
        <v>49</v>
      </c>
      <c r="B52" t="s">
        <v>50</v>
      </c>
      <c r="C52" t="s">
        <v>116</v>
      </c>
      <c r="D52" t="s">
        <v>117</v>
      </c>
      <c r="E52" t="s">
        <v>134</v>
      </c>
      <c r="F52" t="s">
        <v>135</v>
      </c>
      <c r="G52" t="s">
        <v>62</v>
      </c>
      <c r="I52" t="s">
        <v>54</v>
      </c>
      <c r="J52" t="s">
        <v>93</v>
      </c>
      <c r="K52" t="s">
        <v>94</v>
      </c>
      <c r="L52" s="31">
        <v>-2593.4297122265061</v>
      </c>
      <c r="M52" s="31">
        <v>-63.652559746506213</v>
      </c>
      <c r="N52" s="31">
        <v>-2593.04</v>
      </c>
      <c r="O52" s="31">
        <v>-0.38971222650616255</v>
      </c>
      <c r="P52" s="31">
        <v>-0.38971222650616255</v>
      </c>
      <c r="Q52" s="31">
        <v>0</v>
      </c>
      <c r="R52" s="31">
        <v>0</v>
      </c>
      <c r="S52" s="31">
        <v>0</v>
      </c>
      <c r="T52" s="32"/>
      <c r="U52" s="31">
        <f>VORM3_konto!$O52-VORM3_konto!$P52</f>
        <v>0</v>
      </c>
    </row>
    <row r="53" spans="1:21" x14ac:dyDescent="0.25">
      <c r="A53" t="s">
        <v>49</v>
      </c>
      <c r="B53" t="s">
        <v>50</v>
      </c>
      <c r="C53" t="s">
        <v>116</v>
      </c>
      <c r="D53" t="s">
        <v>117</v>
      </c>
      <c r="E53" t="s">
        <v>134</v>
      </c>
      <c r="F53" t="s">
        <v>135</v>
      </c>
      <c r="G53" t="s">
        <v>62</v>
      </c>
      <c r="I53" t="s">
        <v>54</v>
      </c>
      <c r="J53" t="s">
        <v>120</v>
      </c>
      <c r="K53" t="s">
        <v>121</v>
      </c>
      <c r="L53" s="31">
        <v>3.8500000059116246E-6</v>
      </c>
      <c r="M53" s="31">
        <v>0</v>
      </c>
      <c r="N53" s="31">
        <v>0</v>
      </c>
      <c r="O53" s="31">
        <v>3.8500000059116246E-6</v>
      </c>
      <c r="P53" s="31">
        <v>0</v>
      </c>
      <c r="Q53" s="31">
        <v>0</v>
      </c>
      <c r="R53" s="31">
        <v>0</v>
      </c>
      <c r="S53" s="31">
        <v>0</v>
      </c>
      <c r="T53" s="32"/>
      <c r="U53" s="31">
        <f>VORM3_konto!$O53-VORM3_konto!$P53</f>
        <v>3.8500000059116246E-6</v>
      </c>
    </row>
    <row r="54" spans="1:21" x14ac:dyDescent="0.25">
      <c r="A54" t="s">
        <v>49</v>
      </c>
      <c r="B54" t="s">
        <v>50</v>
      </c>
      <c r="C54" t="s">
        <v>116</v>
      </c>
      <c r="D54" t="s">
        <v>117</v>
      </c>
      <c r="E54" t="s">
        <v>134</v>
      </c>
      <c r="F54" t="s">
        <v>135</v>
      </c>
      <c r="G54" t="s">
        <v>62</v>
      </c>
      <c r="I54" t="s">
        <v>54</v>
      </c>
      <c r="J54" t="s">
        <v>100</v>
      </c>
      <c r="K54" t="s">
        <v>101</v>
      </c>
      <c r="L54" s="31">
        <v>-8663.6293737900232</v>
      </c>
      <c r="M54" s="31">
        <v>-1758.916265586</v>
      </c>
      <c r="N54" s="31">
        <v>-1758.916415342467</v>
      </c>
      <c r="O54" s="31">
        <v>-6904.7129584475551</v>
      </c>
      <c r="P54" s="31">
        <f>-6904.71295844756</f>
        <v>-6904.7129584475597</v>
      </c>
      <c r="Q54" s="31">
        <v>0</v>
      </c>
      <c r="R54" s="31">
        <v>0</v>
      </c>
      <c r="S54" s="31">
        <v>0</v>
      </c>
      <c r="T54" s="32"/>
      <c r="U54" s="31">
        <f>VORM3_konto!$O54-VORM3_konto!$P54</f>
        <v>0</v>
      </c>
    </row>
    <row r="55" spans="1:21" x14ac:dyDescent="0.25">
      <c r="A55" t="s">
        <v>49</v>
      </c>
      <c r="B55" t="s">
        <v>50</v>
      </c>
      <c r="C55" t="s">
        <v>116</v>
      </c>
      <c r="D55" t="s">
        <v>117</v>
      </c>
      <c r="E55" t="s">
        <v>134</v>
      </c>
      <c r="F55" t="s">
        <v>135</v>
      </c>
      <c r="G55" t="s">
        <v>62</v>
      </c>
      <c r="I55" t="s">
        <v>54</v>
      </c>
      <c r="J55" t="s">
        <v>122</v>
      </c>
      <c r="K55" t="s">
        <v>123</v>
      </c>
      <c r="L55" s="31">
        <v>-4174.9999778500005</v>
      </c>
      <c r="M55" s="31">
        <v>-2725</v>
      </c>
      <c r="N55" s="31">
        <v>-2725</v>
      </c>
      <c r="O55" s="31">
        <v>-1449.9999778499996</v>
      </c>
      <c r="P55" s="31">
        <f>-1449.99997785*0</f>
        <v>0</v>
      </c>
      <c r="Q55" s="31">
        <v>0</v>
      </c>
      <c r="R55" s="31">
        <v>0</v>
      </c>
      <c r="S55" s="31">
        <v>0</v>
      </c>
      <c r="T55" s="32"/>
      <c r="U55" s="31">
        <v>0</v>
      </c>
    </row>
    <row r="56" spans="1:21" x14ac:dyDescent="0.25">
      <c r="A56" t="s">
        <v>49</v>
      </c>
      <c r="B56" t="s">
        <v>50</v>
      </c>
      <c r="C56" t="s">
        <v>116</v>
      </c>
      <c r="D56" t="s">
        <v>117</v>
      </c>
      <c r="E56" t="s">
        <v>136</v>
      </c>
      <c r="F56" t="s">
        <v>137</v>
      </c>
      <c r="G56" t="s">
        <v>62</v>
      </c>
      <c r="I56" t="s">
        <v>54</v>
      </c>
      <c r="J56" t="s">
        <v>51</v>
      </c>
      <c r="K56" t="s">
        <v>51</v>
      </c>
      <c r="L56" s="31">
        <v>-312791.61572611704</v>
      </c>
      <c r="M56" s="31">
        <v>-149990.15027588463</v>
      </c>
      <c r="N56" s="31">
        <v>-286374.24223019194</v>
      </c>
      <c r="O56" s="31">
        <v>-26417.373495925131</v>
      </c>
      <c r="P56" s="31">
        <v>-26417.373495925131</v>
      </c>
      <c r="Q56" s="31">
        <v>0</v>
      </c>
      <c r="R56" s="31">
        <v>0</v>
      </c>
      <c r="S56" s="31">
        <v>0</v>
      </c>
      <c r="T56" s="32"/>
      <c r="U56" s="31">
        <f>VORM3_konto!$O56-VORM3_konto!$P56</f>
        <v>0</v>
      </c>
    </row>
    <row r="57" spans="1:21" x14ac:dyDescent="0.25">
      <c r="A57" t="s">
        <v>49</v>
      </c>
      <c r="B57" t="s">
        <v>50</v>
      </c>
      <c r="C57" t="s">
        <v>116</v>
      </c>
      <c r="D57" t="s">
        <v>117</v>
      </c>
      <c r="E57" t="s">
        <v>136</v>
      </c>
      <c r="F57" t="s">
        <v>137</v>
      </c>
      <c r="G57" t="s">
        <v>62</v>
      </c>
      <c r="I57" t="s">
        <v>54</v>
      </c>
      <c r="J57" t="s">
        <v>93</v>
      </c>
      <c r="K57" t="s">
        <v>94</v>
      </c>
      <c r="L57" s="31">
        <v>-999.99989649999986</v>
      </c>
      <c r="M57" s="31">
        <v>0</v>
      </c>
      <c r="N57" s="31">
        <v>-1000</v>
      </c>
      <c r="O57" s="31">
        <v>1.0350000002290471E-4</v>
      </c>
      <c r="P57" s="31">
        <v>0</v>
      </c>
      <c r="Q57" s="31">
        <v>0</v>
      </c>
      <c r="R57" s="31">
        <v>0</v>
      </c>
      <c r="S57" s="31">
        <v>0</v>
      </c>
      <c r="T57" s="32"/>
      <c r="U57" s="31">
        <f>VORM3_konto!$O57-VORM3_konto!$P57</f>
        <v>1.0350000002290471E-4</v>
      </c>
    </row>
    <row r="58" spans="1:21" x14ac:dyDescent="0.25">
      <c r="A58" t="s">
        <v>49</v>
      </c>
      <c r="B58" t="s">
        <v>50</v>
      </c>
      <c r="C58" t="s">
        <v>116</v>
      </c>
      <c r="D58" t="s">
        <v>117</v>
      </c>
      <c r="E58" t="s">
        <v>136</v>
      </c>
      <c r="F58" t="s">
        <v>137</v>
      </c>
      <c r="G58" t="s">
        <v>62</v>
      </c>
      <c r="I58" t="s">
        <v>54</v>
      </c>
      <c r="J58" t="s">
        <v>120</v>
      </c>
      <c r="K58" t="s">
        <v>121</v>
      </c>
      <c r="L58" s="31">
        <v>3.8500000059116246E-6</v>
      </c>
      <c r="M58" s="31">
        <v>0</v>
      </c>
      <c r="N58" s="31">
        <v>0</v>
      </c>
      <c r="O58" s="31">
        <v>3.8500000059116246E-6</v>
      </c>
      <c r="P58" s="31">
        <v>0</v>
      </c>
      <c r="Q58" s="31">
        <v>0</v>
      </c>
      <c r="R58" s="31">
        <v>0</v>
      </c>
      <c r="S58" s="31">
        <v>0</v>
      </c>
      <c r="T58" s="32"/>
      <c r="U58" s="31">
        <f>VORM3_konto!$O58-VORM3_konto!$P58</f>
        <v>3.8500000059116246E-6</v>
      </c>
    </row>
    <row r="59" spans="1:21" x14ac:dyDescent="0.25">
      <c r="A59" t="s">
        <v>49</v>
      </c>
      <c r="B59" t="s">
        <v>50</v>
      </c>
      <c r="C59" t="s">
        <v>116</v>
      </c>
      <c r="D59" t="s">
        <v>117</v>
      </c>
      <c r="E59" t="s">
        <v>136</v>
      </c>
      <c r="F59" t="s">
        <v>137</v>
      </c>
      <c r="G59" t="s">
        <v>62</v>
      </c>
      <c r="I59" t="s">
        <v>54</v>
      </c>
      <c r="J59" t="s">
        <v>100</v>
      </c>
      <c r="K59" t="s">
        <v>101</v>
      </c>
      <c r="L59" s="31">
        <v>-805.74541744462067</v>
      </c>
      <c r="M59" s="31">
        <v>-648.02178205799999</v>
      </c>
      <c r="N59" s="31">
        <v>-648.02183723143503</v>
      </c>
      <c r="O59" s="31">
        <v>-157.72358021318553</v>
      </c>
      <c r="P59" s="31">
        <v>-157.72358021318553</v>
      </c>
      <c r="Q59" s="31">
        <v>0</v>
      </c>
      <c r="R59" s="31">
        <v>0</v>
      </c>
      <c r="S59" s="31">
        <v>0</v>
      </c>
      <c r="T59" s="32"/>
      <c r="U59" s="31">
        <f>VORM3_konto!$O59-VORM3_konto!$P59</f>
        <v>0</v>
      </c>
    </row>
    <row r="60" spans="1:21" x14ac:dyDescent="0.25">
      <c r="A60" t="s">
        <v>49</v>
      </c>
      <c r="B60" t="s">
        <v>50</v>
      </c>
      <c r="C60" t="s">
        <v>116</v>
      </c>
      <c r="D60" t="s">
        <v>117</v>
      </c>
      <c r="E60" t="s">
        <v>136</v>
      </c>
      <c r="F60" t="s">
        <v>137</v>
      </c>
      <c r="G60" t="s">
        <v>62</v>
      </c>
      <c r="I60" t="s">
        <v>54</v>
      </c>
      <c r="J60" t="s">
        <v>122</v>
      </c>
      <c r="K60" t="s">
        <v>123</v>
      </c>
      <c r="L60" s="31">
        <v>2.2399999579647556E-6</v>
      </c>
      <c r="M60" s="31">
        <v>-1120</v>
      </c>
      <c r="N60" s="31">
        <v>-1120</v>
      </c>
      <c r="O60" s="31">
        <v>1120.0000022400004</v>
      </c>
      <c r="P60" s="31">
        <v>0</v>
      </c>
      <c r="Q60" s="31">
        <v>0</v>
      </c>
      <c r="R60" s="31">
        <v>0</v>
      </c>
      <c r="S60" s="31">
        <v>0</v>
      </c>
      <c r="T60" s="32"/>
      <c r="U60" s="31">
        <v>0</v>
      </c>
    </row>
    <row r="61" spans="1:21" x14ac:dyDescent="0.25">
      <c r="A61" t="s">
        <v>49</v>
      </c>
      <c r="B61" t="s">
        <v>50</v>
      </c>
      <c r="C61" t="s">
        <v>116</v>
      </c>
      <c r="D61" t="s">
        <v>117</v>
      </c>
      <c r="E61" t="s">
        <v>138</v>
      </c>
      <c r="F61" t="s">
        <v>139</v>
      </c>
      <c r="G61" t="s">
        <v>62</v>
      </c>
      <c r="I61" t="s">
        <v>54</v>
      </c>
      <c r="J61" t="s">
        <v>51</v>
      </c>
      <c r="K61" t="s">
        <v>51</v>
      </c>
      <c r="L61" s="31">
        <v>-1641844.9862588299</v>
      </c>
      <c r="M61" s="31">
        <v>-1068827.49545536</v>
      </c>
      <c r="N61" s="31">
        <v>-1132359.164693452</v>
      </c>
      <c r="O61" s="31">
        <v>-509485.82156537776</v>
      </c>
      <c r="P61" s="31">
        <v>-509485.82156537776</v>
      </c>
      <c r="Q61" s="31">
        <v>0</v>
      </c>
      <c r="R61" s="31">
        <v>0</v>
      </c>
      <c r="S61" s="31">
        <v>0</v>
      </c>
      <c r="T61" s="32"/>
      <c r="U61" s="31">
        <f>VORM3_konto!$O61-VORM3_konto!$P61</f>
        <v>0</v>
      </c>
    </row>
    <row r="62" spans="1:21" x14ac:dyDescent="0.25">
      <c r="A62" t="s">
        <v>49</v>
      </c>
      <c r="B62" t="s">
        <v>50</v>
      </c>
      <c r="C62" t="s">
        <v>116</v>
      </c>
      <c r="D62" t="s">
        <v>117</v>
      </c>
      <c r="E62" t="s">
        <v>138</v>
      </c>
      <c r="F62" t="s">
        <v>139</v>
      </c>
      <c r="G62" t="s">
        <v>62</v>
      </c>
      <c r="I62" t="s">
        <v>54</v>
      </c>
      <c r="J62" t="s">
        <v>72</v>
      </c>
      <c r="K62" t="s">
        <v>73</v>
      </c>
      <c r="L62" s="31">
        <v>-7344.1707750000005</v>
      </c>
      <c r="M62" s="31">
        <v>-4742.5035749999997</v>
      </c>
      <c r="N62" s="31">
        <v>-7344.1471298699998</v>
      </c>
      <c r="O62" s="31">
        <v>-2.3645129999898984E-2</v>
      </c>
      <c r="P62" s="31">
        <v>-2.3645129999898984E-2</v>
      </c>
      <c r="Q62" s="31">
        <v>0</v>
      </c>
      <c r="R62" s="31">
        <v>0</v>
      </c>
      <c r="S62" s="31">
        <v>0</v>
      </c>
      <c r="T62" s="32"/>
      <c r="U62" s="31">
        <f>VORM3_konto!$O62-VORM3_konto!$P62</f>
        <v>0</v>
      </c>
    </row>
    <row r="63" spans="1:21" x14ac:dyDescent="0.25">
      <c r="A63" t="s">
        <v>49</v>
      </c>
      <c r="B63" t="s">
        <v>50</v>
      </c>
      <c r="C63" t="s">
        <v>116</v>
      </c>
      <c r="D63" t="s">
        <v>117</v>
      </c>
      <c r="E63" t="s">
        <v>138</v>
      </c>
      <c r="F63" t="s">
        <v>139</v>
      </c>
      <c r="G63" t="s">
        <v>62</v>
      </c>
      <c r="I63" t="s">
        <v>54</v>
      </c>
      <c r="J63" t="s">
        <v>130</v>
      </c>
      <c r="K63" t="s">
        <v>131</v>
      </c>
      <c r="L63" s="31">
        <v>-4258.0300000000007</v>
      </c>
      <c r="M63" s="31">
        <v>-4258.0300000000007</v>
      </c>
      <c r="N63" s="31">
        <v>-4258.0300000000007</v>
      </c>
      <c r="O63" s="31">
        <v>2.2737367544323206E-13</v>
      </c>
      <c r="P63" s="31">
        <v>0</v>
      </c>
      <c r="Q63" s="31">
        <v>0</v>
      </c>
      <c r="R63" s="31">
        <v>0</v>
      </c>
      <c r="S63" s="31">
        <v>0</v>
      </c>
      <c r="T63" s="32"/>
      <c r="U63" s="31">
        <f>VORM3_konto!$O63-VORM3_konto!$P63</f>
        <v>2.2737367544323206E-13</v>
      </c>
    </row>
    <row r="64" spans="1:21" x14ac:dyDescent="0.25">
      <c r="A64" t="s">
        <v>49</v>
      </c>
      <c r="B64" t="s">
        <v>50</v>
      </c>
      <c r="C64" t="s">
        <v>116</v>
      </c>
      <c r="D64" t="s">
        <v>117</v>
      </c>
      <c r="E64" t="s">
        <v>138</v>
      </c>
      <c r="F64" t="s">
        <v>139</v>
      </c>
      <c r="G64" t="s">
        <v>62</v>
      </c>
      <c r="I64" t="s">
        <v>54</v>
      </c>
      <c r="J64" t="s">
        <v>93</v>
      </c>
      <c r="K64" t="s">
        <v>94</v>
      </c>
      <c r="L64" s="31">
        <v>-1325.5597412362652</v>
      </c>
      <c r="M64" s="31">
        <v>-159.1313993662655</v>
      </c>
      <c r="N64" s="31">
        <v>-1325.86</v>
      </c>
      <c r="O64" s="31">
        <v>0.3002587637349734</v>
      </c>
      <c r="P64" s="31">
        <v>0</v>
      </c>
      <c r="Q64" s="31">
        <v>0</v>
      </c>
      <c r="R64" s="31">
        <v>0</v>
      </c>
      <c r="S64" s="31">
        <v>0</v>
      </c>
      <c r="T64" s="32"/>
      <c r="U64" s="31">
        <f>VORM3_konto!$O64-VORM3_konto!$P64</f>
        <v>0.3002587637349734</v>
      </c>
    </row>
    <row r="65" spans="1:21" x14ac:dyDescent="0.25">
      <c r="A65" t="s">
        <v>49</v>
      </c>
      <c r="B65" t="s">
        <v>50</v>
      </c>
      <c r="C65" t="s">
        <v>116</v>
      </c>
      <c r="D65" t="s">
        <v>117</v>
      </c>
      <c r="E65" t="s">
        <v>138</v>
      </c>
      <c r="F65" t="s">
        <v>139</v>
      </c>
      <c r="G65" t="s">
        <v>62</v>
      </c>
      <c r="I65" t="s">
        <v>54</v>
      </c>
      <c r="J65" t="s">
        <v>120</v>
      </c>
      <c r="K65" t="s">
        <v>121</v>
      </c>
      <c r="L65" s="31">
        <v>5.5000000003246896E-6</v>
      </c>
      <c r="M65" s="31">
        <v>0</v>
      </c>
      <c r="N65" s="31">
        <v>0</v>
      </c>
      <c r="O65" s="31">
        <v>5.5000000003246896E-6</v>
      </c>
      <c r="P65" s="31">
        <v>0</v>
      </c>
      <c r="Q65" s="31">
        <v>0</v>
      </c>
      <c r="R65" s="31">
        <v>0</v>
      </c>
      <c r="S65" s="31">
        <v>0</v>
      </c>
      <c r="T65" s="32"/>
      <c r="U65" s="31">
        <f>VORM3_konto!$O65-VORM3_konto!$P65</f>
        <v>5.5000000003246896E-6</v>
      </c>
    </row>
    <row r="66" spans="1:21" x14ac:dyDescent="0.25">
      <c r="A66" t="s">
        <v>49</v>
      </c>
      <c r="B66" t="s">
        <v>50</v>
      </c>
      <c r="C66" t="s">
        <v>116</v>
      </c>
      <c r="D66" t="s">
        <v>117</v>
      </c>
      <c r="E66" t="s">
        <v>138</v>
      </c>
      <c r="F66" t="s">
        <v>139</v>
      </c>
      <c r="G66" t="s">
        <v>62</v>
      </c>
      <c r="I66" t="s">
        <v>54</v>
      </c>
      <c r="J66" t="s">
        <v>100</v>
      </c>
      <c r="K66" t="s">
        <v>101</v>
      </c>
      <c r="L66" s="31">
        <v>-2629.9650607157005</v>
      </c>
      <c r="M66" s="31">
        <v>-1820.6326257820001</v>
      </c>
      <c r="N66" s="31">
        <v>-1820.6327807930795</v>
      </c>
      <c r="O66" s="31">
        <v>-809.33227992262039</v>
      </c>
      <c r="P66" s="31">
        <v>-809.33227992262039</v>
      </c>
      <c r="Q66" s="31">
        <v>0</v>
      </c>
      <c r="R66" s="31">
        <v>0</v>
      </c>
      <c r="S66" s="31">
        <v>0</v>
      </c>
      <c r="T66" s="32"/>
      <c r="U66" s="31">
        <f>VORM3_konto!$O66-VORM3_konto!$P66</f>
        <v>0</v>
      </c>
    </row>
    <row r="67" spans="1:21" x14ac:dyDescent="0.25">
      <c r="A67" t="s">
        <v>49</v>
      </c>
      <c r="B67" t="s">
        <v>50</v>
      </c>
      <c r="C67" t="s">
        <v>116</v>
      </c>
      <c r="D67" t="s">
        <v>117</v>
      </c>
      <c r="E67" t="s">
        <v>138</v>
      </c>
      <c r="F67" t="s">
        <v>139</v>
      </c>
      <c r="G67" t="s">
        <v>62</v>
      </c>
      <c r="I67" t="s">
        <v>54</v>
      </c>
      <c r="J67" t="s">
        <v>122</v>
      </c>
      <c r="K67" t="s">
        <v>123</v>
      </c>
      <c r="L67" s="31">
        <v>-2984.9999824200004</v>
      </c>
      <c r="M67" s="31">
        <v>-2820</v>
      </c>
      <c r="N67" s="31">
        <v>-2820</v>
      </c>
      <c r="O67" s="31">
        <v>-164.99998242000015</v>
      </c>
      <c r="P67" s="31">
        <f>-164.99998242*0</f>
        <v>0</v>
      </c>
      <c r="Q67" s="31">
        <v>0</v>
      </c>
      <c r="R67" s="31">
        <v>0</v>
      </c>
      <c r="S67" s="31">
        <v>0</v>
      </c>
      <c r="T67" s="32"/>
      <c r="U67" s="31">
        <v>0</v>
      </c>
    </row>
    <row r="68" spans="1:21" x14ac:dyDescent="0.25">
      <c r="A68" t="s">
        <v>49</v>
      </c>
      <c r="B68" t="s">
        <v>50</v>
      </c>
      <c r="C68" t="s">
        <v>116</v>
      </c>
      <c r="D68" t="s">
        <v>117</v>
      </c>
      <c r="E68" t="s">
        <v>140</v>
      </c>
      <c r="F68" t="s">
        <v>141</v>
      </c>
      <c r="G68" t="s">
        <v>62</v>
      </c>
      <c r="I68" t="s">
        <v>54</v>
      </c>
      <c r="J68" t="s">
        <v>51</v>
      </c>
      <c r="K68" t="s">
        <v>51</v>
      </c>
      <c r="L68" s="31">
        <v>-1584194.6526820476</v>
      </c>
      <c r="M68" s="31">
        <v>-521082.90688498685</v>
      </c>
      <c r="N68" s="31">
        <v>-925042.06012472208</v>
      </c>
      <c r="O68" s="31">
        <v>-659152.59255732503</v>
      </c>
      <c r="P68" s="31">
        <v>-659152.59255732503</v>
      </c>
      <c r="Q68" s="31">
        <v>0</v>
      </c>
      <c r="R68" s="31">
        <v>0</v>
      </c>
      <c r="S68" s="31">
        <v>0</v>
      </c>
      <c r="T68" s="32"/>
      <c r="U68" s="31">
        <f>VORM3_konto!$O68-VORM3_konto!$P68</f>
        <v>0</v>
      </c>
    </row>
    <row r="69" spans="1:21" x14ac:dyDescent="0.25">
      <c r="A69" t="s">
        <v>49</v>
      </c>
      <c r="B69" t="s">
        <v>50</v>
      </c>
      <c r="C69" t="s">
        <v>116</v>
      </c>
      <c r="D69" t="s">
        <v>117</v>
      </c>
      <c r="E69" t="s">
        <v>140</v>
      </c>
      <c r="F69" t="s">
        <v>141</v>
      </c>
      <c r="G69" t="s">
        <v>62</v>
      </c>
      <c r="I69" t="s">
        <v>54</v>
      </c>
      <c r="J69" t="s">
        <v>130</v>
      </c>
      <c r="K69" t="s">
        <v>131</v>
      </c>
      <c r="L69" s="31">
        <v>-4258.0300000000007</v>
      </c>
      <c r="M69" s="31">
        <v>-4258.0300000000007</v>
      </c>
      <c r="N69" s="31">
        <v>-4258.0300000000007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2"/>
      <c r="U69" s="31">
        <f>VORM3_konto!$O69-VORM3_konto!$P69</f>
        <v>0</v>
      </c>
    </row>
    <row r="70" spans="1:21" x14ac:dyDescent="0.25">
      <c r="A70" t="s">
        <v>49</v>
      </c>
      <c r="B70" t="s">
        <v>50</v>
      </c>
      <c r="C70" t="s">
        <v>116</v>
      </c>
      <c r="D70" t="s">
        <v>117</v>
      </c>
      <c r="E70" t="s">
        <v>140</v>
      </c>
      <c r="F70" t="s">
        <v>141</v>
      </c>
      <c r="G70" t="s">
        <v>62</v>
      </c>
      <c r="I70" t="s">
        <v>54</v>
      </c>
      <c r="J70" t="s">
        <v>93</v>
      </c>
      <c r="K70" t="s">
        <v>94</v>
      </c>
      <c r="L70" s="31">
        <v>-1230.9999708800001</v>
      </c>
      <c r="M70" s="31">
        <v>0</v>
      </c>
      <c r="N70" s="31">
        <v>-1231</v>
      </c>
      <c r="O70" s="31">
        <v>2.9119999908289174E-5</v>
      </c>
      <c r="P70" s="31">
        <v>0</v>
      </c>
      <c r="Q70" s="31">
        <v>0</v>
      </c>
      <c r="R70" s="31">
        <v>0</v>
      </c>
      <c r="S70" s="31">
        <v>0</v>
      </c>
      <c r="T70" s="32"/>
      <c r="U70" s="31">
        <f>VORM3_konto!$O70-VORM3_konto!$P70</f>
        <v>2.9119999908289174E-5</v>
      </c>
    </row>
    <row r="71" spans="1:21" x14ac:dyDescent="0.25">
      <c r="A71" t="s">
        <v>49</v>
      </c>
      <c r="B71" t="s">
        <v>50</v>
      </c>
      <c r="C71" t="s">
        <v>116</v>
      </c>
      <c r="D71" t="s">
        <v>117</v>
      </c>
      <c r="E71" t="s">
        <v>140</v>
      </c>
      <c r="F71" t="s">
        <v>141</v>
      </c>
      <c r="G71" t="s">
        <v>62</v>
      </c>
      <c r="I71" t="s">
        <v>54</v>
      </c>
      <c r="J71" t="s">
        <v>120</v>
      </c>
      <c r="K71" t="s">
        <v>121</v>
      </c>
      <c r="L71" s="31">
        <v>4.9499999974500497E-6</v>
      </c>
      <c r="M71" s="31">
        <v>0</v>
      </c>
      <c r="N71" s="31">
        <v>0</v>
      </c>
      <c r="O71" s="31">
        <v>4.9499999974500497E-6</v>
      </c>
      <c r="P71" s="31">
        <v>0</v>
      </c>
      <c r="Q71" s="31">
        <v>0</v>
      </c>
      <c r="R71" s="31">
        <v>0</v>
      </c>
      <c r="S71" s="31">
        <v>0</v>
      </c>
      <c r="T71" s="32"/>
      <c r="U71" s="31">
        <f>VORM3_konto!$O71-VORM3_konto!$P71</f>
        <v>4.9499999974500497E-6</v>
      </c>
    </row>
    <row r="72" spans="1:21" x14ac:dyDescent="0.25">
      <c r="A72" t="s">
        <v>49</v>
      </c>
      <c r="B72" t="s">
        <v>50</v>
      </c>
      <c r="C72" t="s">
        <v>116</v>
      </c>
      <c r="D72" t="s">
        <v>117</v>
      </c>
      <c r="E72" t="s">
        <v>140</v>
      </c>
      <c r="F72" t="s">
        <v>141</v>
      </c>
      <c r="G72" t="s">
        <v>62</v>
      </c>
      <c r="I72" t="s">
        <v>54</v>
      </c>
      <c r="J72" t="s">
        <v>100</v>
      </c>
      <c r="K72" t="s">
        <v>101</v>
      </c>
      <c r="L72" s="31">
        <v>-2797.7913401301003</v>
      </c>
      <c r="M72" s="31">
        <v>-2622.94530833</v>
      </c>
      <c r="N72" s="31">
        <v>-2622.9455316510466</v>
      </c>
      <c r="O72" s="31">
        <v>-174.84580847905272</v>
      </c>
      <c r="P72" s="31">
        <v>-174.84580847905272</v>
      </c>
      <c r="Q72" s="31">
        <v>0</v>
      </c>
      <c r="R72" s="31">
        <v>0</v>
      </c>
      <c r="S72" s="31">
        <v>0</v>
      </c>
      <c r="T72" s="32"/>
      <c r="U72" s="31">
        <f>VORM3_konto!$O72-VORM3_konto!$P72</f>
        <v>0</v>
      </c>
    </row>
    <row r="73" spans="1:21" x14ac:dyDescent="0.25">
      <c r="A73" t="s">
        <v>49</v>
      </c>
      <c r="B73" t="s">
        <v>50</v>
      </c>
      <c r="C73" t="s">
        <v>116</v>
      </c>
      <c r="D73" t="s">
        <v>117</v>
      </c>
      <c r="E73" t="s">
        <v>140</v>
      </c>
      <c r="F73" t="s">
        <v>141</v>
      </c>
      <c r="G73" t="s">
        <v>62</v>
      </c>
      <c r="I73" t="s">
        <v>54</v>
      </c>
      <c r="J73" t="s">
        <v>122</v>
      </c>
      <c r="K73" t="s">
        <v>123</v>
      </c>
      <c r="L73" s="31">
        <v>-3284.99997876</v>
      </c>
      <c r="M73" s="31">
        <v>-4050</v>
      </c>
      <c r="N73" s="31">
        <v>-4050</v>
      </c>
      <c r="O73" s="31">
        <v>765.00002124000002</v>
      </c>
      <c r="P73" s="31">
        <v>0</v>
      </c>
      <c r="Q73" s="31">
        <v>0</v>
      </c>
      <c r="R73" s="31">
        <v>0</v>
      </c>
      <c r="S73" s="31">
        <v>0</v>
      </c>
      <c r="T73" s="32"/>
      <c r="U73" s="31">
        <v>0</v>
      </c>
    </row>
    <row r="74" spans="1:21" x14ac:dyDescent="0.25">
      <c r="A74" t="s">
        <v>49</v>
      </c>
      <c r="B74" t="s">
        <v>50</v>
      </c>
      <c r="C74" t="s">
        <v>116</v>
      </c>
      <c r="D74" t="s">
        <v>117</v>
      </c>
      <c r="E74" t="s">
        <v>142</v>
      </c>
      <c r="F74" t="s">
        <v>143</v>
      </c>
      <c r="G74" t="s">
        <v>62</v>
      </c>
      <c r="I74" t="s">
        <v>54</v>
      </c>
      <c r="J74" t="s">
        <v>51</v>
      </c>
      <c r="K74" t="s">
        <v>51</v>
      </c>
      <c r="L74" s="31">
        <v>-902937.13809829357</v>
      </c>
      <c r="M74" s="31">
        <v>-155763.84070368198</v>
      </c>
      <c r="N74" s="31">
        <v>-725114.57273484301</v>
      </c>
      <c r="O74" s="31">
        <v>-177822.56536345044</v>
      </c>
      <c r="P74" s="31">
        <v>-177822.56536345044</v>
      </c>
      <c r="Q74" s="31">
        <v>0</v>
      </c>
      <c r="R74" s="31">
        <v>0</v>
      </c>
      <c r="S74" s="31">
        <v>0</v>
      </c>
      <c r="T74" s="32"/>
      <c r="U74" s="31">
        <f>VORM3_konto!$O74-VORM3_konto!$P74</f>
        <v>0</v>
      </c>
    </row>
    <row r="75" spans="1:21" x14ac:dyDescent="0.25">
      <c r="A75" t="s">
        <v>49</v>
      </c>
      <c r="B75" t="s">
        <v>50</v>
      </c>
      <c r="C75" t="s">
        <v>116</v>
      </c>
      <c r="D75" t="s">
        <v>117</v>
      </c>
      <c r="E75" t="s">
        <v>142</v>
      </c>
      <c r="F75" t="s">
        <v>143</v>
      </c>
      <c r="G75" t="s">
        <v>62</v>
      </c>
      <c r="I75" t="s">
        <v>54</v>
      </c>
      <c r="J75" t="s">
        <v>130</v>
      </c>
      <c r="K75" t="s">
        <v>131</v>
      </c>
      <c r="L75" s="31">
        <v>-4258.0300000000007</v>
      </c>
      <c r="M75" s="31">
        <v>-4258.0300000000007</v>
      </c>
      <c r="N75" s="31">
        <v>-4258.0300000000007</v>
      </c>
      <c r="O75" s="31">
        <v>-2.2737367544323206E-13</v>
      </c>
      <c r="P75" s="31">
        <v>0</v>
      </c>
      <c r="Q75" s="31">
        <v>0</v>
      </c>
      <c r="R75" s="31">
        <v>0</v>
      </c>
      <c r="S75" s="31">
        <v>0</v>
      </c>
      <c r="T75" s="32"/>
      <c r="U75" s="31">
        <f>VORM3_konto!$O75-VORM3_konto!$P75</f>
        <v>-2.2737367544323206E-13</v>
      </c>
    </row>
    <row r="76" spans="1:21" x14ac:dyDescent="0.25">
      <c r="A76" t="s">
        <v>49</v>
      </c>
      <c r="B76" t="s">
        <v>50</v>
      </c>
      <c r="C76" t="s">
        <v>116</v>
      </c>
      <c r="D76" t="s">
        <v>117</v>
      </c>
      <c r="E76" t="s">
        <v>142</v>
      </c>
      <c r="F76" t="s">
        <v>143</v>
      </c>
      <c r="G76" t="s">
        <v>62</v>
      </c>
      <c r="I76" t="s">
        <v>54</v>
      </c>
      <c r="J76" t="s">
        <v>93</v>
      </c>
      <c r="K76" t="s">
        <v>94</v>
      </c>
      <c r="L76" s="31">
        <v>-230.49999089000022</v>
      </c>
      <c r="M76" s="31">
        <v>0</v>
      </c>
      <c r="N76" s="31">
        <v>-230.50000000000011</v>
      </c>
      <c r="O76" s="31">
        <v>9.1099998940080695E-6</v>
      </c>
      <c r="P76" s="31">
        <v>0</v>
      </c>
      <c r="Q76" s="31">
        <v>0</v>
      </c>
      <c r="R76" s="31">
        <v>0</v>
      </c>
      <c r="S76" s="31">
        <v>0</v>
      </c>
      <c r="T76" s="32"/>
      <c r="U76" s="31">
        <f>VORM3_konto!$O76-VORM3_konto!$P76</f>
        <v>9.1099998940080695E-6</v>
      </c>
    </row>
    <row r="77" spans="1:21" x14ac:dyDescent="0.25">
      <c r="A77" t="s">
        <v>49</v>
      </c>
      <c r="B77" t="s">
        <v>50</v>
      </c>
      <c r="C77" t="s">
        <v>116</v>
      </c>
      <c r="D77" t="s">
        <v>117</v>
      </c>
      <c r="E77" t="s">
        <v>142</v>
      </c>
      <c r="F77" t="s">
        <v>143</v>
      </c>
      <c r="G77" t="s">
        <v>62</v>
      </c>
      <c r="I77" t="s">
        <v>54</v>
      </c>
      <c r="J77" t="s">
        <v>120</v>
      </c>
      <c r="K77" t="s">
        <v>121</v>
      </c>
      <c r="L77" s="31">
        <v>4.9500000045554771E-6</v>
      </c>
      <c r="M77" s="31">
        <v>0</v>
      </c>
      <c r="N77" s="31">
        <v>0</v>
      </c>
      <c r="O77" s="31">
        <v>4.9500000045554771E-6</v>
      </c>
      <c r="P77" s="31">
        <v>0</v>
      </c>
      <c r="Q77" s="31">
        <v>0</v>
      </c>
      <c r="R77" s="31">
        <v>0</v>
      </c>
      <c r="S77" s="31">
        <v>0</v>
      </c>
      <c r="T77" s="32"/>
      <c r="U77" s="31">
        <f>VORM3_konto!$O77-VORM3_konto!$P77</f>
        <v>4.9500000045554771E-6</v>
      </c>
    </row>
    <row r="78" spans="1:21" x14ac:dyDescent="0.25">
      <c r="A78" t="s">
        <v>49</v>
      </c>
      <c r="B78" t="s">
        <v>50</v>
      </c>
      <c r="C78" t="s">
        <v>116</v>
      </c>
      <c r="D78" t="s">
        <v>117</v>
      </c>
      <c r="E78" t="s">
        <v>142</v>
      </c>
      <c r="F78" t="s">
        <v>143</v>
      </c>
      <c r="G78" t="s">
        <v>62</v>
      </c>
      <c r="I78" t="s">
        <v>54</v>
      </c>
      <c r="J78" t="s">
        <v>100</v>
      </c>
      <c r="K78" t="s">
        <v>101</v>
      </c>
      <c r="L78" s="31">
        <v>-1477.8263376127425</v>
      </c>
      <c r="M78" s="31">
        <v>-1080.0363034300001</v>
      </c>
      <c r="N78" s="31">
        <v>-1080.0363953857252</v>
      </c>
      <c r="O78" s="31">
        <v>-397.78994222701704</v>
      </c>
      <c r="P78" s="31">
        <v>-397.78994222701704</v>
      </c>
      <c r="Q78" s="31">
        <v>0</v>
      </c>
      <c r="R78" s="31">
        <v>0</v>
      </c>
      <c r="S78" s="31">
        <v>0</v>
      </c>
      <c r="T78" s="32"/>
      <c r="U78" s="31">
        <f>VORM3_konto!$O78-VORM3_konto!$P78</f>
        <v>0</v>
      </c>
    </row>
    <row r="79" spans="1:21" x14ac:dyDescent="0.25">
      <c r="A79" t="s">
        <v>49</v>
      </c>
      <c r="B79" t="s">
        <v>50</v>
      </c>
      <c r="C79" t="s">
        <v>116</v>
      </c>
      <c r="D79" t="s">
        <v>117</v>
      </c>
      <c r="E79" t="s">
        <v>142</v>
      </c>
      <c r="F79" t="s">
        <v>143</v>
      </c>
      <c r="G79" t="s">
        <v>62</v>
      </c>
      <c r="I79" t="s">
        <v>54</v>
      </c>
      <c r="J79" t="s">
        <v>122</v>
      </c>
      <c r="K79" t="s">
        <v>123</v>
      </c>
      <c r="L79" s="31">
        <v>-1914.9999889000001</v>
      </c>
      <c r="M79" s="31">
        <v>-1720</v>
      </c>
      <c r="N79" s="31">
        <v>-1720.0000000000002</v>
      </c>
      <c r="O79" s="31">
        <v>-194.99998889999961</v>
      </c>
      <c r="P79" s="31">
        <f>-194.9999889*0</f>
        <v>0</v>
      </c>
      <c r="Q79" s="31">
        <v>0</v>
      </c>
      <c r="R79" s="31">
        <v>0</v>
      </c>
      <c r="S79" s="31">
        <v>0</v>
      </c>
      <c r="T79" s="32"/>
      <c r="U79" s="31">
        <v>0</v>
      </c>
    </row>
    <row r="80" spans="1:21" x14ac:dyDescent="0.25">
      <c r="A80" t="s">
        <v>49</v>
      </c>
      <c r="B80" t="s">
        <v>50</v>
      </c>
      <c r="C80" t="s">
        <v>116</v>
      </c>
      <c r="D80" t="s">
        <v>117</v>
      </c>
      <c r="E80" t="s">
        <v>144</v>
      </c>
      <c r="F80" t="s">
        <v>145</v>
      </c>
      <c r="G80" t="s">
        <v>62</v>
      </c>
      <c r="I80" t="s">
        <v>54</v>
      </c>
      <c r="J80" t="s">
        <v>51</v>
      </c>
      <c r="K80" t="s">
        <v>51</v>
      </c>
      <c r="L80" s="31">
        <v>-2322742.5052186567</v>
      </c>
      <c r="M80" s="31">
        <v>-973773.59880452277</v>
      </c>
      <c r="N80" s="31">
        <v>-1545387.0559491585</v>
      </c>
      <c r="O80" s="31">
        <v>-777355.44926949847</v>
      </c>
      <c r="P80" s="31">
        <v>-777355.44926949847</v>
      </c>
      <c r="Q80" s="31">
        <v>0</v>
      </c>
      <c r="R80" s="31">
        <v>0</v>
      </c>
      <c r="S80" s="31">
        <v>0</v>
      </c>
      <c r="T80" s="32"/>
      <c r="U80" s="31">
        <f>VORM3_konto!$O80-VORM3_konto!$P80</f>
        <v>0</v>
      </c>
    </row>
    <row r="81" spans="1:21" x14ac:dyDescent="0.25">
      <c r="A81" t="s">
        <v>49</v>
      </c>
      <c r="B81" t="s">
        <v>50</v>
      </c>
      <c r="C81" t="s">
        <v>116</v>
      </c>
      <c r="D81" t="s">
        <v>117</v>
      </c>
      <c r="E81" t="s">
        <v>144</v>
      </c>
      <c r="F81" t="s">
        <v>145</v>
      </c>
      <c r="G81" t="s">
        <v>62</v>
      </c>
      <c r="I81" t="s">
        <v>54</v>
      </c>
      <c r="J81" t="s">
        <v>130</v>
      </c>
      <c r="K81" t="s">
        <v>131</v>
      </c>
      <c r="L81" s="31">
        <v>-7318.0379999999996</v>
      </c>
      <c r="M81" s="31">
        <v>-7318.0379999999996</v>
      </c>
      <c r="N81" s="31">
        <v>-7318.0379999999996</v>
      </c>
      <c r="O81" s="31">
        <v>-4.5474735088646412E-13</v>
      </c>
      <c r="P81" s="31">
        <v>0</v>
      </c>
      <c r="Q81" s="31">
        <v>0</v>
      </c>
      <c r="R81" s="31">
        <v>0</v>
      </c>
      <c r="S81" s="31">
        <v>0</v>
      </c>
      <c r="T81" s="32"/>
      <c r="U81" s="31">
        <f>VORM3_konto!$O81-VORM3_konto!$P81</f>
        <v>-4.5474735088646412E-13</v>
      </c>
    </row>
    <row r="82" spans="1:21" x14ac:dyDescent="0.25">
      <c r="A82" t="s">
        <v>49</v>
      </c>
      <c r="B82" t="s">
        <v>50</v>
      </c>
      <c r="C82" t="s">
        <v>116</v>
      </c>
      <c r="D82" t="s">
        <v>117</v>
      </c>
      <c r="E82" t="s">
        <v>144</v>
      </c>
      <c r="F82" t="s">
        <v>145</v>
      </c>
      <c r="G82" t="s">
        <v>62</v>
      </c>
      <c r="I82" t="s">
        <v>54</v>
      </c>
      <c r="J82" t="s">
        <v>93</v>
      </c>
      <c r="K82" t="s">
        <v>94</v>
      </c>
      <c r="L82" s="31">
        <v>-232396.23948708974</v>
      </c>
      <c r="M82" s="31">
        <v>-95.478839619759299</v>
      </c>
      <c r="N82" s="31">
        <v>-232396.4399</v>
      </c>
      <c r="O82" s="31">
        <v>0.20041291024244856</v>
      </c>
      <c r="P82" s="31">
        <v>0</v>
      </c>
      <c r="Q82" s="31">
        <v>0</v>
      </c>
      <c r="R82" s="31">
        <v>0</v>
      </c>
      <c r="S82" s="31">
        <v>0</v>
      </c>
      <c r="T82" s="32"/>
      <c r="U82" s="31">
        <f>VORM3_konto!$O82-VORM3_konto!$P82</f>
        <v>0.20041291024244856</v>
      </c>
    </row>
    <row r="83" spans="1:21" x14ac:dyDescent="0.25">
      <c r="A83" t="s">
        <v>49</v>
      </c>
      <c r="B83" t="s">
        <v>50</v>
      </c>
      <c r="C83" t="s">
        <v>116</v>
      </c>
      <c r="D83" t="s">
        <v>117</v>
      </c>
      <c r="E83" t="s">
        <v>144</v>
      </c>
      <c r="F83" t="s">
        <v>145</v>
      </c>
      <c r="G83" t="s">
        <v>62</v>
      </c>
      <c r="I83" t="s">
        <v>54</v>
      </c>
      <c r="J83" t="s">
        <v>120</v>
      </c>
      <c r="K83" t="s">
        <v>121</v>
      </c>
      <c r="L83" s="31">
        <v>1.3750000007917151E-5</v>
      </c>
      <c r="M83" s="31">
        <v>0</v>
      </c>
      <c r="N83" s="31">
        <v>0</v>
      </c>
      <c r="O83" s="31">
        <v>1.3750000007917151E-5</v>
      </c>
      <c r="P83" s="31">
        <v>0</v>
      </c>
      <c r="Q83" s="31">
        <v>0</v>
      </c>
      <c r="R83" s="31">
        <v>0</v>
      </c>
      <c r="S83" s="31">
        <v>0</v>
      </c>
      <c r="T83" s="32"/>
      <c r="U83" s="31">
        <f>VORM3_konto!$O83-VORM3_konto!$P83</f>
        <v>1.3750000007917151E-5</v>
      </c>
    </row>
    <row r="84" spans="1:21" x14ac:dyDescent="0.25">
      <c r="A84" t="s">
        <v>49</v>
      </c>
      <c r="B84" t="s">
        <v>50</v>
      </c>
      <c r="C84" t="s">
        <v>116</v>
      </c>
      <c r="D84" t="s">
        <v>117</v>
      </c>
      <c r="E84" t="s">
        <v>144</v>
      </c>
      <c r="F84" t="s">
        <v>145</v>
      </c>
      <c r="G84" t="s">
        <v>62</v>
      </c>
      <c r="I84" t="s">
        <v>54</v>
      </c>
      <c r="J84" t="s">
        <v>100</v>
      </c>
      <c r="K84" t="s">
        <v>101</v>
      </c>
      <c r="L84" s="31">
        <v>-2543.6165461393448</v>
      </c>
      <c r="M84" s="31">
        <v>-2252.6471471539999</v>
      </c>
      <c r="N84" s="31">
        <v>-2252.6473389473695</v>
      </c>
      <c r="O84" s="31">
        <v>-290.96920719197624</v>
      </c>
      <c r="P84" s="31">
        <v>-290.96920719197624</v>
      </c>
      <c r="Q84" s="31">
        <v>0</v>
      </c>
      <c r="R84" s="31">
        <v>0</v>
      </c>
      <c r="S84" s="31">
        <v>0</v>
      </c>
      <c r="T84" s="32"/>
      <c r="U84" s="31">
        <f>VORM3_konto!$O84-VORM3_konto!$P84</f>
        <v>0</v>
      </c>
    </row>
    <row r="85" spans="1:21" x14ac:dyDescent="0.25">
      <c r="A85" t="s">
        <v>49</v>
      </c>
      <c r="B85" t="s">
        <v>50</v>
      </c>
      <c r="C85" t="s">
        <v>116</v>
      </c>
      <c r="D85" t="s">
        <v>117</v>
      </c>
      <c r="E85" t="s">
        <v>144</v>
      </c>
      <c r="F85" t="s">
        <v>145</v>
      </c>
      <c r="G85" t="s">
        <v>62</v>
      </c>
      <c r="I85" t="s">
        <v>54</v>
      </c>
      <c r="J85" t="s">
        <v>122</v>
      </c>
      <c r="K85" t="s">
        <v>123</v>
      </c>
      <c r="L85" s="31">
        <v>-5034.9999723299989</v>
      </c>
      <c r="M85" s="31">
        <v>-3765</v>
      </c>
      <c r="N85" s="31">
        <v>-3765</v>
      </c>
      <c r="O85" s="31">
        <v>-1269.9999723299993</v>
      </c>
      <c r="P85" s="31">
        <f>-1269.99997233*0</f>
        <v>0</v>
      </c>
      <c r="Q85" s="31">
        <v>0</v>
      </c>
      <c r="R85" s="31">
        <v>0</v>
      </c>
      <c r="S85" s="31">
        <v>0</v>
      </c>
      <c r="T85" s="32"/>
      <c r="U85" s="31">
        <v>0</v>
      </c>
    </row>
    <row r="86" spans="1:21" x14ac:dyDescent="0.25">
      <c r="A86" t="s">
        <v>49</v>
      </c>
      <c r="B86" t="s">
        <v>50</v>
      </c>
      <c r="C86" t="s">
        <v>116</v>
      </c>
      <c r="D86" t="s">
        <v>117</v>
      </c>
      <c r="E86" t="s">
        <v>146</v>
      </c>
      <c r="F86" t="s">
        <v>80</v>
      </c>
      <c r="G86" t="s">
        <v>62</v>
      </c>
      <c r="I86" t="s">
        <v>54</v>
      </c>
      <c r="J86" t="s">
        <v>51</v>
      </c>
      <c r="K86" t="s">
        <v>51</v>
      </c>
      <c r="L86" s="31">
        <v>-5760911.9084339831</v>
      </c>
      <c r="M86" s="31">
        <v>-3877428.0997550339</v>
      </c>
      <c r="N86" s="31">
        <v>-4170126.7898116983</v>
      </c>
      <c r="O86" s="31">
        <v>-1590785.1186222846</v>
      </c>
      <c r="P86" s="31">
        <v>-1590785.1186222846</v>
      </c>
      <c r="Q86" s="31">
        <v>0</v>
      </c>
      <c r="R86" s="31">
        <v>0</v>
      </c>
      <c r="S86" s="31">
        <v>0</v>
      </c>
      <c r="T86" s="32"/>
      <c r="U86" s="31">
        <f>VORM3_konto!$O86-VORM3_konto!$P86</f>
        <v>0</v>
      </c>
    </row>
    <row r="87" spans="1:21" x14ac:dyDescent="0.25">
      <c r="A87" t="s">
        <v>49</v>
      </c>
      <c r="B87" t="s">
        <v>50</v>
      </c>
      <c r="C87" t="s">
        <v>116</v>
      </c>
      <c r="D87" t="s">
        <v>117</v>
      </c>
      <c r="E87" t="s">
        <v>146</v>
      </c>
      <c r="F87" t="s">
        <v>80</v>
      </c>
      <c r="G87" t="s">
        <v>62</v>
      </c>
      <c r="I87" t="s">
        <v>54</v>
      </c>
      <c r="J87" t="s">
        <v>130</v>
      </c>
      <c r="K87" t="s">
        <v>131</v>
      </c>
      <c r="L87" s="31">
        <v>-4466641.8638000004</v>
      </c>
      <c r="M87" s="31">
        <v>-4466641.8640000001</v>
      </c>
      <c r="N87" s="31">
        <v>-3748888.6037999997</v>
      </c>
      <c r="O87" s="31">
        <v>-717753.25999999978</v>
      </c>
      <c r="P87" s="31">
        <v>0</v>
      </c>
      <c r="Q87" s="31">
        <v>0</v>
      </c>
      <c r="R87" s="31">
        <v>0</v>
      </c>
      <c r="S87" s="31">
        <v>0</v>
      </c>
      <c r="T87" s="32"/>
      <c r="U87" s="31">
        <v>0</v>
      </c>
    </row>
    <row r="88" spans="1:21" x14ac:dyDescent="0.25">
      <c r="A88" t="s">
        <v>49</v>
      </c>
      <c r="B88" t="s">
        <v>50</v>
      </c>
      <c r="C88" t="s">
        <v>116</v>
      </c>
      <c r="D88" t="s">
        <v>117</v>
      </c>
      <c r="E88" t="s">
        <v>146</v>
      </c>
      <c r="F88" t="s">
        <v>80</v>
      </c>
      <c r="G88" t="s">
        <v>62</v>
      </c>
      <c r="I88" t="s">
        <v>54</v>
      </c>
      <c r="J88" t="s">
        <v>93</v>
      </c>
      <c r="K88" t="s">
        <v>94</v>
      </c>
      <c r="L88" s="31">
        <v>-7286.4916903860276</v>
      </c>
      <c r="M88" s="31">
        <v>-254.6102389860248</v>
      </c>
      <c r="N88" s="31">
        <v>-7286.4486200000019</v>
      </c>
      <c r="O88" s="31">
        <v>-4.3070386027466157E-2</v>
      </c>
      <c r="P88" s="31">
        <v>-4.3070386027466157E-2</v>
      </c>
      <c r="Q88" s="31">
        <v>0</v>
      </c>
      <c r="R88" s="31">
        <v>0</v>
      </c>
      <c r="S88" s="31">
        <v>0</v>
      </c>
      <c r="T88" s="32"/>
      <c r="U88" s="31">
        <f>VORM3_konto!$O88-VORM3_konto!$P88</f>
        <v>0</v>
      </c>
    </row>
    <row r="89" spans="1:21" x14ac:dyDescent="0.25">
      <c r="A89" t="s">
        <v>49</v>
      </c>
      <c r="B89" t="s">
        <v>50</v>
      </c>
      <c r="C89" t="s">
        <v>116</v>
      </c>
      <c r="D89" t="s">
        <v>117</v>
      </c>
      <c r="E89" t="s">
        <v>146</v>
      </c>
      <c r="F89" t="s">
        <v>80</v>
      </c>
      <c r="G89" t="s">
        <v>62</v>
      </c>
      <c r="I89" t="s">
        <v>54</v>
      </c>
      <c r="J89" t="s">
        <v>120</v>
      </c>
      <c r="K89" t="s">
        <v>121</v>
      </c>
      <c r="L89" s="31">
        <v>1.5400000002330216E-5</v>
      </c>
      <c r="M89" s="31">
        <v>0</v>
      </c>
      <c r="N89" s="31">
        <v>0</v>
      </c>
      <c r="O89" s="31">
        <v>1.5400000002330216E-5</v>
      </c>
      <c r="P89" s="31">
        <v>0</v>
      </c>
      <c r="Q89" s="31">
        <v>0</v>
      </c>
      <c r="R89" s="31">
        <v>0</v>
      </c>
      <c r="S89" s="31">
        <v>0</v>
      </c>
      <c r="T89" s="32"/>
      <c r="U89" s="31">
        <f>VORM3_konto!$O89-VORM3_konto!$P89</f>
        <v>1.5400000002330216E-5</v>
      </c>
    </row>
    <row r="90" spans="1:21" x14ac:dyDescent="0.25">
      <c r="A90" t="s">
        <v>49</v>
      </c>
      <c r="B90" t="s">
        <v>50</v>
      </c>
      <c r="C90" t="s">
        <v>116</v>
      </c>
      <c r="D90" t="s">
        <v>117</v>
      </c>
      <c r="E90" t="s">
        <v>146</v>
      </c>
      <c r="F90" t="s">
        <v>80</v>
      </c>
      <c r="G90" t="s">
        <v>62</v>
      </c>
      <c r="I90" t="s">
        <v>54</v>
      </c>
      <c r="J90" t="s">
        <v>100</v>
      </c>
      <c r="K90" t="s">
        <v>101</v>
      </c>
      <c r="L90" s="31">
        <v>-5729.6350758886265</v>
      </c>
      <c r="M90" s="31">
        <v>-4073.2797729360009</v>
      </c>
      <c r="N90" s="31">
        <v>-4073.2801197404492</v>
      </c>
      <c r="O90" s="31">
        <v>-1656.3549561481777</v>
      </c>
      <c r="P90" s="31">
        <v>-1656.3549561481777</v>
      </c>
      <c r="Q90" s="31">
        <v>0</v>
      </c>
      <c r="R90" s="31">
        <v>0</v>
      </c>
      <c r="S90" s="31">
        <v>0</v>
      </c>
      <c r="T90" s="32"/>
      <c r="U90" s="31">
        <f>VORM3_konto!$O90-VORM3_konto!$P90</f>
        <v>0</v>
      </c>
    </row>
    <row r="91" spans="1:21" x14ac:dyDescent="0.25">
      <c r="A91" t="s">
        <v>49</v>
      </c>
      <c r="B91" t="s">
        <v>50</v>
      </c>
      <c r="C91" t="s">
        <v>116</v>
      </c>
      <c r="D91" t="s">
        <v>117</v>
      </c>
      <c r="E91" t="s">
        <v>146</v>
      </c>
      <c r="F91" t="s">
        <v>80</v>
      </c>
      <c r="G91" t="s">
        <v>62</v>
      </c>
      <c r="I91" t="s">
        <v>54</v>
      </c>
      <c r="J91" t="s">
        <v>122</v>
      </c>
      <c r="K91" t="s">
        <v>123</v>
      </c>
      <c r="L91" s="31">
        <v>-7294.9999579099995</v>
      </c>
      <c r="M91" s="31">
        <v>-6455</v>
      </c>
      <c r="N91" s="31">
        <v>-6455</v>
      </c>
      <c r="O91" s="31">
        <v>-839.99995790999992</v>
      </c>
      <c r="P91" s="31">
        <f>-839.99995791*0</f>
        <v>0</v>
      </c>
      <c r="Q91" s="31">
        <v>0</v>
      </c>
      <c r="R91" s="31">
        <v>0</v>
      </c>
      <c r="S91" s="31">
        <v>0</v>
      </c>
      <c r="T91" s="32"/>
      <c r="U91" s="31">
        <v>0</v>
      </c>
    </row>
    <row r="92" spans="1:21" x14ac:dyDescent="0.25">
      <c r="A92" t="s">
        <v>49</v>
      </c>
      <c r="B92" t="s">
        <v>50</v>
      </c>
      <c r="C92" t="s">
        <v>116</v>
      </c>
      <c r="D92" t="s">
        <v>117</v>
      </c>
      <c r="E92" t="s">
        <v>147</v>
      </c>
      <c r="F92" t="s">
        <v>148</v>
      </c>
      <c r="G92" t="s">
        <v>62</v>
      </c>
      <c r="I92" t="s">
        <v>54</v>
      </c>
      <c r="J92" t="s">
        <v>51</v>
      </c>
      <c r="K92" t="s">
        <v>51</v>
      </c>
      <c r="L92" s="31">
        <v>-2782723.7633226672</v>
      </c>
      <c r="M92" s="31">
        <v>-898686.64108577557</v>
      </c>
      <c r="N92" s="31">
        <v>-1823053.0966032001</v>
      </c>
      <c r="O92" s="31">
        <v>-959670.66671946715</v>
      </c>
      <c r="P92" s="31">
        <v>-959670.66671946715</v>
      </c>
      <c r="Q92" s="31">
        <v>0</v>
      </c>
      <c r="R92" s="31">
        <v>0</v>
      </c>
      <c r="S92" s="31">
        <v>0</v>
      </c>
      <c r="T92" s="32"/>
      <c r="U92" s="31">
        <f>VORM3_konto!$O92-VORM3_konto!$P92</f>
        <v>0</v>
      </c>
    </row>
    <row r="93" spans="1:21" x14ac:dyDescent="0.25">
      <c r="A93" t="s">
        <v>49</v>
      </c>
      <c r="B93" t="s">
        <v>50</v>
      </c>
      <c r="C93" t="s">
        <v>116</v>
      </c>
      <c r="D93" t="s">
        <v>117</v>
      </c>
      <c r="E93" t="s">
        <v>147</v>
      </c>
      <c r="F93" t="s">
        <v>148</v>
      </c>
      <c r="G93" t="s">
        <v>62</v>
      </c>
      <c r="I93" t="s">
        <v>54</v>
      </c>
      <c r="J93" t="s">
        <v>130</v>
      </c>
      <c r="K93" t="s">
        <v>131</v>
      </c>
      <c r="L93" s="31">
        <v>-9151.1560000000009</v>
      </c>
      <c r="M93" s="31">
        <v>-9151.1560000000009</v>
      </c>
      <c r="N93" s="31">
        <v>-9151.1560000000009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2"/>
      <c r="U93" s="31">
        <f>VORM3_konto!$O93-VORM3_konto!$P93</f>
        <v>0</v>
      </c>
    </row>
    <row r="94" spans="1:21" x14ac:dyDescent="0.25">
      <c r="A94" t="s">
        <v>49</v>
      </c>
      <c r="B94" t="s">
        <v>50</v>
      </c>
      <c r="C94" t="s">
        <v>116</v>
      </c>
      <c r="D94" t="s">
        <v>117</v>
      </c>
      <c r="E94" t="s">
        <v>147</v>
      </c>
      <c r="F94" t="s">
        <v>148</v>
      </c>
      <c r="G94" t="s">
        <v>62</v>
      </c>
      <c r="I94" t="s">
        <v>54</v>
      </c>
      <c r="J94" t="s">
        <v>93</v>
      </c>
      <c r="K94" t="s">
        <v>94</v>
      </c>
      <c r="L94" s="31">
        <v>-77633.527872122751</v>
      </c>
      <c r="M94" s="31">
        <v>-222.7839591127717</v>
      </c>
      <c r="N94" s="31">
        <v>-77634.479599999991</v>
      </c>
      <c r="O94" s="31">
        <v>0.95172787725459784</v>
      </c>
      <c r="P94" s="31">
        <v>0</v>
      </c>
      <c r="Q94" s="31">
        <v>0</v>
      </c>
      <c r="R94" s="31">
        <v>0</v>
      </c>
      <c r="S94" s="31">
        <v>0</v>
      </c>
      <c r="T94" s="32"/>
      <c r="U94" s="31">
        <v>0</v>
      </c>
    </row>
    <row r="95" spans="1:21" x14ac:dyDescent="0.25">
      <c r="A95" t="s">
        <v>49</v>
      </c>
      <c r="B95" t="s">
        <v>50</v>
      </c>
      <c r="C95" t="s">
        <v>116</v>
      </c>
      <c r="D95" t="s">
        <v>117</v>
      </c>
      <c r="E95" t="s">
        <v>147</v>
      </c>
      <c r="F95" t="s">
        <v>148</v>
      </c>
      <c r="G95" t="s">
        <v>62</v>
      </c>
      <c r="I95" t="s">
        <v>54</v>
      </c>
      <c r="J95" t="s">
        <v>120</v>
      </c>
      <c r="K95" t="s">
        <v>121</v>
      </c>
      <c r="L95" s="31">
        <v>1.1000000014860234E-5</v>
      </c>
      <c r="M95" s="31">
        <v>0</v>
      </c>
      <c r="N95" s="31">
        <v>0</v>
      </c>
      <c r="O95" s="31">
        <v>1.1000000014860234E-5</v>
      </c>
      <c r="P95" s="31">
        <v>0</v>
      </c>
      <c r="Q95" s="31">
        <v>0</v>
      </c>
      <c r="R95" s="31">
        <v>0</v>
      </c>
      <c r="S95" s="31">
        <v>0</v>
      </c>
      <c r="T95" s="32"/>
      <c r="U95" s="31">
        <f>VORM3_konto!$O95-VORM3_konto!$P95</f>
        <v>1.1000000014860234E-5</v>
      </c>
    </row>
    <row r="96" spans="1:21" x14ac:dyDescent="0.25">
      <c r="A96" t="s">
        <v>49</v>
      </c>
      <c r="B96" t="s">
        <v>50</v>
      </c>
      <c r="C96" t="s">
        <v>116</v>
      </c>
      <c r="D96" t="s">
        <v>117</v>
      </c>
      <c r="E96" t="s">
        <v>147</v>
      </c>
      <c r="F96" t="s">
        <v>148</v>
      </c>
      <c r="G96" t="s">
        <v>62</v>
      </c>
      <c r="I96" t="s">
        <v>54</v>
      </c>
      <c r="J96" t="s">
        <v>100</v>
      </c>
      <c r="K96" t="s">
        <v>101</v>
      </c>
      <c r="L96" s="31">
        <v>-5835.999484293041</v>
      </c>
      <c r="M96" s="31">
        <v>-4011.5634127400003</v>
      </c>
      <c r="N96" s="31">
        <v>-4011.5637542898367</v>
      </c>
      <c r="O96" s="31">
        <v>-1824.4357300032025</v>
      </c>
      <c r="P96" s="31">
        <v>-1824.4357300032025</v>
      </c>
      <c r="Q96" s="31">
        <v>0</v>
      </c>
      <c r="R96" s="31">
        <v>0</v>
      </c>
      <c r="S96" s="31">
        <v>0</v>
      </c>
      <c r="T96" s="32"/>
      <c r="U96" s="31">
        <f>VORM3_konto!$O96-VORM3_konto!$P96</f>
        <v>0</v>
      </c>
    </row>
    <row r="97" spans="1:21" x14ac:dyDescent="0.25">
      <c r="A97" t="s">
        <v>49</v>
      </c>
      <c r="B97" t="s">
        <v>50</v>
      </c>
      <c r="C97" t="s">
        <v>116</v>
      </c>
      <c r="D97" t="s">
        <v>117</v>
      </c>
      <c r="E97" t="s">
        <v>147</v>
      </c>
      <c r="F97" t="s">
        <v>148</v>
      </c>
      <c r="G97" t="s">
        <v>62</v>
      </c>
      <c r="I97" t="s">
        <v>54</v>
      </c>
      <c r="J97" t="s">
        <v>122</v>
      </c>
      <c r="K97" t="s">
        <v>123</v>
      </c>
      <c r="L97" s="31">
        <v>-5474.9999656099999</v>
      </c>
      <c r="M97" s="31">
        <v>-6245</v>
      </c>
      <c r="N97" s="31">
        <v>-6245</v>
      </c>
      <c r="O97" s="31">
        <v>770.00003439000011</v>
      </c>
      <c r="P97" s="31">
        <v>0</v>
      </c>
      <c r="Q97" s="31">
        <v>0</v>
      </c>
      <c r="R97" s="31">
        <v>0</v>
      </c>
      <c r="S97" s="31">
        <v>0</v>
      </c>
      <c r="T97" s="32"/>
      <c r="U97" s="31">
        <v>0</v>
      </c>
    </row>
    <row r="98" spans="1:21" x14ac:dyDescent="0.25">
      <c r="A98" t="s">
        <v>49</v>
      </c>
      <c r="B98" t="s">
        <v>50</v>
      </c>
      <c r="C98" t="s">
        <v>116</v>
      </c>
      <c r="D98" t="s">
        <v>117</v>
      </c>
      <c r="E98" t="s">
        <v>147</v>
      </c>
      <c r="F98" t="s">
        <v>148</v>
      </c>
      <c r="G98" t="s">
        <v>62</v>
      </c>
      <c r="I98" t="s">
        <v>54</v>
      </c>
      <c r="J98" t="s">
        <v>124</v>
      </c>
      <c r="K98" t="s">
        <v>125</v>
      </c>
      <c r="L98" s="31">
        <v>-16541.56768757381</v>
      </c>
      <c r="M98" s="31">
        <v>0</v>
      </c>
      <c r="N98" s="31">
        <v>-16541.567687573814</v>
      </c>
      <c r="O98" s="31">
        <v>3.637978807091713E-12</v>
      </c>
      <c r="P98" s="31">
        <v>0</v>
      </c>
      <c r="Q98" s="31">
        <v>0</v>
      </c>
      <c r="R98" s="31">
        <v>0</v>
      </c>
      <c r="S98" s="31">
        <v>0</v>
      </c>
      <c r="T98" s="32"/>
      <c r="U98" s="31">
        <f>VORM3_konto!$O98-VORM3_konto!$P98</f>
        <v>3.637978807091713E-12</v>
      </c>
    </row>
    <row r="99" spans="1:21" x14ac:dyDescent="0.25">
      <c r="A99" t="s">
        <v>49</v>
      </c>
      <c r="B99" t="s">
        <v>50</v>
      </c>
      <c r="C99" t="s">
        <v>116</v>
      </c>
      <c r="D99" t="s">
        <v>117</v>
      </c>
      <c r="E99" t="s">
        <v>149</v>
      </c>
      <c r="F99" t="s">
        <v>150</v>
      </c>
      <c r="G99" t="s">
        <v>62</v>
      </c>
      <c r="I99" t="s">
        <v>54</v>
      </c>
      <c r="J99" t="s">
        <v>51</v>
      </c>
      <c r="K99" t="s">
        <v>51</v>
      </c>
      <c r="L99" s="31">
        <v>-7930942.0576268006</v>
      </c>
      <c r="M99" s="31">
        <v>-689127.65091213945</v>
      </c>
      <c r="N99" s="31">
        <v>-6608850.4910755903</v>
      </c>
      <c r="O99" s="31">
        <v>-1322091.5665512122</v>
      </c>
      <c r="P99" s="31">
        <v>-1322091.5665512122</v>
      </c>
      <c r="Q99" s="31">
        <v>0</v>
      </c>
      <c r="R99" s="31">
        <v>0</v>
      </c>
      <c r="S99" s="31">
        <v>0</v>
      </c>
      <c r="T99" s="32"/>
      <c r="U99" s="31">
        <f>VORM3_konto!$O99-VORM3_konto!$P99</f>
        <v>0</v>
      </c>
    </row>
    <row r="100" spans="1:21" x14ac:dyDescent="0.25">
      <c r="A100" t="s">
        <v>49</v>
      </c>
      <c r="B100" t="s">
        <v>50</v>
      </c>
      <c r="C100" t="s">
        <v>116</v>
      </c>
      <c r="D100" t="s">
        <v>117</v>
      </c>
      <c r="E100" t="s">
        <v>149</v>
      </c>
      <c r="F100" t="s">
        <v>150</v>
      </c>
      <c r="G100" t="s">
        <v>62</v>
      </c>
      <c r="I100" t="s">
        <v>54</v>
      </c>
      <c r="J100" t="s">
        <v>130</v>
      </c>
      <c r="K100" t="s">
        <v>131</v>
      </c>
      <c r="L100" s="31">
        <v>-10984.274000000001</v>
      </c>
      <c r="M100" s="31">
        <v>-10984.274000000001</v>
      </c>
      <c r="N100" s="31">
        <v>-10984.274000000001</v>
      </c>
      <c r="O100" s="31">
        <v>-4.5474735088646412E-13</v>
      </c>
      <c r="P100" s="31">
        <v>0</v>
      </c>
      <c r="Q100" s="31">
        <v>0</v>
      </c>
      <c r="R100" s="31">
        <v>0</v>
      </c>
      <c r="S100" s="31">
        <v>0</v>
      </c>
      <c r="T100" s="32"/>
      <c r="U100" s="31">
        <f>VORM3_konto!$O100-VORM3_konto!$P100</f>
        <v>-4.5474735088646412E-13</v>
      </c>
    </row>
    <row r="101" spans="1:21" x14ac:dyDescent="0.25">
      <c r="A101" t="s">
        <v>49</v>
      </c>
      <c r="B101" t="s">
        <v>50</v>
      </c>
      <c r="C101" t="s">
        <v>116</v>
      </c>
      <c r="D101" t="s">
        <v>117</v>
      </c>
      <c r="E101" t="s">
        <v>149</v>
      </c>
      <c r="F101" t="s">
        <v>150</v>
      </c>
      <c r="G101" t="s">
        <v>62</v>
      </c>
      <c r="I101" t="s">
        <v>54</v>
      </c>
      <c r="J101" t="s">
        <v>93</v>
      </c>
      <c r="K101" t="s">
        <v>94</v>
      </c>
      <c r="L101" s="31">
        <v>-7476.9394637432524</v>
      </c>
      <c r="M101" s="31">
        <v>-31.8262798732531</v>
      </c>
      <c r="N101" s="31">
        <v>-7476.94</v>
      </c>
      <c r="O101" s="31">
        <v>5.3625674718205119E-4</v>
      </c>
      <c r="P101" s="31">
        <v>0</v>
      </c>
      <c r="Q101" s="31">
        <v>0</v>
      </c>
      <c r="R101" s="31">
        <v>0</v>
      </c>
      <c r="S101" s="31">
        <v>0</v>
      </c>
      <c r="T101" s="32"/>
      <c r="U101" s="31">
        <f>VORM3_konto!$O101-VORM3_konto!$P101</f>
        <v>5.3625674718205119E-4</v>
      </c>
    </row>
    <row r="102" spans="1:21" x14ac:dyDescent="0.25">
      <c r="A102" t="s">
        <v>49</v>
      </c>
      <c r="B102" t="s">
        <v>50</v>
      </c>
      <c r="C102" t="s">
        <v>116</v>
      </c>
      <c r="D102" t="s">
        <v>117</v>
      </c>
      <c r="E102" t="s">
        <v>149</v>
      </c>
      <c r="F102" t="s">
        <v>150</v>
      </c>
      <c r="G102" t="s">
        <v>62</v>
      </c>
      <c r="I102" t="s">
        <v>54</v>
      </c>
      <c r="J102" t="s">
        <v>120</v>
      </c>
      <c r="K102" t="s">
        <v>121</v>
      </c>
      <c r="L102" s="31">
        <v>-1337.9999873500001</v>
      </c>
      <c r="M102" s="31">
        <v>0</v>
      </c>
      <c r="N102" s="31">
        <v>-1248.5</v>
      </c>
      <c r="O102" s="31">
        <v>-89.499987349999969</v>
      </c>
      <c r="P102" s="31">
        <v>0</v>
      </c>
      <c r="Q102" s="31">
        <v>0</v>
      </c>
      <c r="R102" s="31">
        <v>0</v>
      </c>
      <c r="S102" s="31">
        <v>0</v>
      </c>
      <c r="T102" s="32"/>
      <c r="U102" s="31">
        <v>0</v>
      </c>
    </row>
    <row r="103" spans="1:21" x14ac:dyDescent="0.25">
      <c r="A103" t="s">
        <v>49</v>
      </c>
      <c r="B103" t="s">
        <v>50</v>
      </c>
      <c r="C103" t="s">
        <v>116</v>
      </c>
      <c r="D103" t="s">
        <v>117</v>
      </c>
      <c r="E103" t="s">
        <v>149</v>
      </c>
      <c r="F103" t="s">
        <v>150</v>
      </c>
      <c r="G103" t="s">
        <v>62</v>
      </c>
      <c r="I103" t="s">
        <v>54</v>
      </c>
      <c r="J103" t="s">
        <v>100</v>
      </c>
      <c r="K103" t="s">
        <v>101</v>
      </c>
      <c r="L103" s="31">
        <v>-3185.328728224823</v>
      </c>
      <c r="M103" s="31">
        <v>-2437.7962277420002</v>
      </c>
      <c r="N103" s="31">
        <v>-2437.796435299208</v>
      </c>
      <c r="O103" s="31">
        <v>-747.53229292561446</v>
      </c>
      <c r="P103" s="31">
        <v>-747.53229292561446</v>
      </c>
      <c r="Q103" s="31">
        <v>0</v>
      </c>
      <c r="R103" s="31">
        <v>0</v>
      </c>
      <c r="S103" s="31">
        <v>0</v>
      </c>
      <c r="T103" s="32"/>
      <c r="U103" s="31">
        <f>VORM3_konto!$O103-VORM3_konto!$P103</f>
        <v>0</v>
      </c>
    </row>
    <row r="104" spans="1:21" x14ac:dyDescent="0.25">
      <c r="A104" t="s">
        <v>49</v>
      </c>
      <c r="B104" t="s">
        <v>50</v>
      </c>
      <c r="C104" t="s">
        <v>116</v>
      </c>
      <c r="D104" t="s">
        <v>117</v>
      </c>
      <c r="E104" t="s">
        <v>149</v>
      </c>
      <c r="F104" t="s">
        <v>150</v>
      </c>
      <c r="G104" t="s">
        <v>62</v>
      </c>
      <c r="I104" t="s">
        <v>54</v>
      </c>
      <c r="J104" t="s">
        <v>122</v>
      </c>
      <c r="K104" t="s">
        <v>123</v>
      </c>
      <c r="L104" s="31">
        <v>-5569.9999697799994</v>
      </c>
      <c r="M104" s="31">
        <v>-3970</v>
      </c>
      <c r="N104" s="31">
        <v>-3970</v>
      </c>
      <c r="O104" s="31">
        <v>-1599.9999697800004</v>
      </c>
      <c r="P104" s="31">
        <f>-1599.99996978*0</f>
        <v>0</v>
      </c>
      <c r="Q104" s="31">
        <v>0</v>
      </c>
      <c r="R104" s="31">
        <v>0</v>
      </c>
      <c r="S104" s="31">
        <v>0</v>
      </c>
      <c r="T104" s="32"/>
      <c r="U104" s="31">
        <v>0</v>
      </c>
    </row>
    <row r="105" spans="1:21" x14ac:dyDescent="0.25">
      <c r="A105" t="s">
        <v>49</v>
      </c>
      <c r="B105" t="s">
        <v>50</v>
      </c>
      <c r="C105" t="s">
        <v>116</v>
      </c>
      <c r="D105" t="s">
        <v>117</v>
      </c>
      <c r="E105" t="s">
        <v>151</v>
      </c>
      <c r="F105" t="s">
        <v>152</v>
      </c>
      <c r="G105" t="s">
        <v>62</v>
      </c>
      <c r="I105" t="s">
        <v>54</v>
      </c>
      <c r="J105" t="s">
        <v>93</v>
      </c>
      <c r="K105" t="s">
        <v>94</v>
      </c>
      <c r="L105" s="31">
        <v>-907943.32736252691</v>
      </c>
      <c r="M105" s="31">
        <v>-21196.302395586561</v>
      </c>
      <c r="N105" s="31">
        <v>-789205.53408000013</v>
      </c>
      <c r="O105" s="31">
        <v>-118737.79328252666</v>
      </c>
      <c r="P105" s="31">
        <v>-118737.79328252666</v>
      </c>
      <c r="Q105" s="31">
        <v>0</v>
      </c>
      <c r="R105" s="31">
        <v>0</v>
      </c>
      <c r="S105" s="31">
        <v>0</v>
      </c>
      <c r="T105" s="32"/>
      <c r="U105" s="31">
        <f>VORM3_konto!$O105-VORM3_konto!$P105</f>
        <v>0</v>
      </c>
    </row>
    <row r="106" spans="1:21" x14ac:dyDescent="0.25">
      <c r="A106" t="s">
        <v>49</v>
      </c>
      <c r="B106" t="s">
        <v>50</v>
      </c>
      <c r="C106" t="s">
        <v>116</v>
      </c>
      <c r="D106" t="s">
        <v>117</v>
      </c>
      <c r="E106" t="s">
        <v>153</v>
      </c>
      <c r="F106" t="s">
        <v>154</v>
      </c>
      <c r="G106" t="s">
        <v>62</v>
      </c>
      <c r="I106" t="s">
        <v>54</v>
      </c>
      <c r="J106" t="s">
        <v>51</v>
      </c>
      <c r="K106" t="s">
        <v>51</v>
      </c>
      <c r="L106" s="31">
        <v>-5723755.2208359689</v>
      </c>
      <c r="M106" s="31">
        <v>-2598689.1381179462</v>
      </c>
      <c r="N106" s="31">
        <v>-3228138.8251572498</v>
      </c>
      <c r="O106" s="31">
        <v>-2495616.3956787195</v>
      </c>
      <c r="P106" s="31">
        <v>-2495616.3956787195</v>
      </c>
      <c r="Q106" s="31">
        <v>0</v>
      </c>
      <c r="R106" s="31">
        <v>0</v>
      </c>
      <c r="S106" s="31">
        <v>0</v>
      </c>
      <c r="T106" s="32"/>
      <c r="U106" s="31">
        <f>VORM3_konto!$O106-VORM3_konto!$P106</f>
        <v>0</v>
      </c>
    </row>
    <row r="107" spans="1:21" x14ac:dyDescent="0.25">
      <c r="A107" t="s">
        <v>49</v>
      </c>
      <c r="B107" t="s">
        <v>50</v>
      </c>
      <c r="C107" t="s">
        <v>116</v>
      </c>
      <c r="D107" t="s">
        <v>117</v>
      </c>
      <c r="E107" t="s">
        <v>153</v>
      </c>
      <c r="F107" t="s">
        <v>154</v>
      </c>
      <c r="G107" t="s">
        <v>62</v>
      </c>
      <c r="I107" t="s">
        <v>54</v>
      </c>
      <c r="J107" t="s">
        <v>130</v>
      </c>
      <c r="K107" t="s">
        <v>131</v>
      </c>
      <c r="L107" s="31">
        <v>-22574.776000000002</v>
      </c>
      <c r="M107" s="31">
        <v>-22574.776000000002</v>
      </c>
      <c r="N107" s="31">
        <v>-22574.776000000005</v>
      </c>
      <c r="O107" s="31">
        <v>3.637978807091713E-12</v>
      </c>
      <c r="P107" s="31">
        <v>0</v>
      </c>
      <c r="Q107" s="31">
        <v>0</v>
      </c>
      <c r="R107" s="31">
        <v>0</v>
      </c>
      <c r="S107" s="31">
        <v>0</v>
      </c>
      <c r="T107" s="32"/>
      <c r="U107" s="31">
        <f>VORM3_konto!$O107-VORM3_konto!$P107</f>
        <v>3.637978807091713E-12</v>
      </c>
    </row>
    <row r="108" spans="1:21" x14ac:dyDescent="0.25">
      <c r="A108" t="s">
        <v>49</v>
      </c>
      <c r="B108" t="s">
        <v>50</v>
      </c>
      <c r="C108" t="s">
        <v>116</v>
      </c>
      <c r="D108" t="s">
        <v>117</v>
      </c>
      <c r="E108" t="s">
        <v>153</v>
      </c>
      <c r="F108" t="s">
        <v>154</v>
      </c>
      <c r="G108" t="s">
        <v>62</v>
      </c>
      <c r="I108" t="s">
        <v>54</v>
      </c>
      <c r="J108" t="s">
        <v>93</v>
      </c>
      <c r="K108" t="s">
        <v>94</v>
      </c>
      <c r="L108" s="31">
        <v>4.091879501402218E-4</v>
      </c>
      <c r="M108" s="31">
        <v>-509.22047797204971</v>
      </c>
      <c r="N108" s="31">
        <v>0</v>
      </c>
      <c r="O108" s="31">
        <v>4.091879501402218E-4</v>
      </c>
      <c r="P108" s="31">
        <v>0</v>
      </c>
      <c r="Q108" s="31">
        <v>0</v>
      </c>
      <c r="R108" s="31">
        <v>0</v>
      </c>
      <c r="S108" s="31">
        <v>0</v>
      </c>
      <c r="T108" s="32"/>
      <c r="U108" s="31">
        <f>VORM3_konto!$O108-VORM3_konto!$P108</f>
        <v>4.091879501402218E-4</v>
      </c>
    </row>
    <row r="109" spans="1:21" x14ac:dyDescent="0.25">
      <c r="A109" t="s">
        <v>49</v>
      </c>
      <c r="B109" t="s">
        <v>50</v>
      </c>
      <c r="C109" t="s">
        <v>116</v>
      </c>
      <c r="D109" t="s">
        <v>117</v>
      </c>
      <c r="E109" t="s">
        <v>153</v>
      </c>
      <c r="F109" t="s">
        <v>154</v>
      </c>
      <c r="G109" t="s">
        <v>62</v>
      </c>
      <c r="I109" t="s">
        <v>54</v>
      </c>
      <c r="J109" t="s">
        <v>120</v>
      </c>
      <c r="K109" t="s">
        <v>121</v>
      </c>
      <c r="L109" s="31">
        <v>7.6999999976123945E-6</v>
      </c>
      <c r="M109" s="31">
        <v>0</v>
      </c>
      <c r="N109" s="31">
        <v>0</v>
      </c>
      <c r="O109" s="31">
        <v>7.6999999976123945E-6</v>
      </c>
      <c r="P109" s="31">
        <v>0</v>
      </c>
      <c r="Q109" s="31">
        <v>0</v>
      </c>
      <c r="R109" s="31">
        <v>0</v>
      </c>
      <c r="S109" s="31">
        <v>0</v>
      </c>
      <c r="T109" s="32"/>
      <c r="U109" s="31">
        <f>VORM3_konto!$O109-VORM3_konto!$P109</f>
        <v>7.6999999976123945E-6</v>
      </c>
    </row>
    <row r="110" spans="1:21" x14ac:dyDescent="0.25">
      <c r="A110" t="s">
        <v>49</v>
      </c>
      <c r="B110" t="s">
        <v>50</v>
      </c>
      <c r="C110" t="s">
        <v>116</v>
      </c>
      <c r="D110" t="s">
        <v>117</v>
      </c>
      <c r="E110" t="s">
        <v>153</v>
      </c>
      <c r="F110" t="s">
        <v>154</v>
      </c>
      <c r="G110" t="s">
        <v>62</v>
      </c>
      <c r="I110" t="s">
        <v>54</v>
      </c>
      <c r="J110" t="s">
        <v>100</v>
      </c>
      <c r="K110" t="s">
        <v>101</v>
      </c>
      <c r="L110" s="31">
        <v>-552.24208731292129</v>
      </c>
      <c r="M110" s="31">
        <v>-1049.1781233319998</v>
      </c>
      <c r="N110" s="31">
        <v>-1049.1782015524891</v>
      </c>
      <c r="O110" s="31">
        <v>496.9361142395685</v>
      </c>
      <c r="P110" s="31">
        <v>0</v>
      </c>
      <c r="Q110" s="31">
        <v>0</v>
      </c>
      <c r="R110" s="31">
        <v>0</v>
      </c>
      <c r="S110" s="31">
        <v>0</v>
      </c>
      <c r="T110" s="32"/>
      <c r="U110" s="31">
        <v>0</v>
      </c>
    </row>
    <row r="111" spans="1:21" x14ac:dyDescent="0.25">
      <c r="A111" t="s">
        <v>49</v>
      </c>
      <c r="B111" t="s">
        <v>50</v>
      </c>
      <c r="C111" t="s">
        <v>116</v>
      </c>
      <c r="D111" t="s">
        <v>117</v>
      </c>
      <c r="E111" t="s">
        <v>153</v>
      </c>
      <c r="F111" t="s">
        <v>154</v>
      </c>
      <c r="G111" t="s">
        <v>62</v>
      </c>
      <c r="I111" t="s">
        <v>54</v>
      </c>
      <c r="J111" t="s">
        <v>122</v>
      </c>
      <c r="K111" t="s">
        <v>123</v>
      </c>
      <c r="L111" s="31">
        <v>-2309.9999871999999</v>
      </c>
      <c r="M111" s="31">
        <v>-1780</v>
      </c>
      <c r="N111" s="31">
        <v>-1779.9999999999998</v>
      </c>
      <c r="O111" s="31">
        <v>-529.99998720000019</v>
      </c>
      <c r="P111" s="31">
        <f>-529.9999872*0</f>
        <v>0</v>
      </c>
      <c r="Q111" s="31">
        <v>0</v>
      </c>
      <c r="R111" s="31">
        <v>0</v>
      </c>
      <c r="S111" s="31">
        <v>0</v>
      </c>
      <c r="T111" s="32"/>
      <c r="U111" s="31">
        <v>0</v>
      </c>
    </row>
    <row r="112" spans="1:21" x14ac:dyDescent="0.25">
      <c r="A112" t="s">
        <v>49</v>
      </c>
      <c r="B112" t="s">
        <v>50</v>
      </c>
      <c r="C112" t="s">
        <v>116</v>
      </c>
      <c r="D112" t="s">
        <v>117</v>
      </c>
      <c r="E112" t="s">
        <v>155</v>
      </c>
      <c r="F112" t="s">
        <v>156</v>
      </c>
      <c r="G112" t="s">
        <v>62</v>
      </c>
      <c r="I112" t="s">
        <v>54</v>
      </c>
      <c r="J112" t="s">
        <v>51</v>
      </c>
      <c r="K112" t="s">
        <v>51</v>
      </c>
      <c r="L112" s="31">
        <v>1.6397607396356761E-6</v>
      </c>
      <c r="M112" s="31">
        <v>-71790.977944253071</v>
      </c>
      <c r="N112" s="31">
        <v>3.9999999977169409E-4</v>
      </c>
      <c r="O112" s="31">
        <v>-3.98360236431472E-4</v>
      </c>
      <c r="P112" s="31">
        <v>0</v>
      </c>
      <c r="Q112" s="31">
        <v>0</v>
      </c>
      <c r="R112" s="31">
        <v>0</v>
      </c>
      <c r="S112" s="31">
        <v>0</v>
      </c>
      <c r="T112" s="32"/>
      <c r="U112" s="31">
        <f>VORM3_konto!$O112-VORM3_konto!$P112</f>
        <v>-3.98360236431472E-4</v>
      </c>
    </row>
    <row r="113" spans="1:21" x14ac:dyDescent="0.25">
      <c r="A113" t="s">
        <v>49</v>
      </c>
      <c r="B113" t="s">
        <v>50</v>
      </c>
      <c r="C113" t="s">
        <v>116</v>
      </c>
      <c r="D113" t="s">
        <v>117</v>
      </c>
      <c r="E113" t="s">
        <v>155</v>
      </c>
      <c r="F113" t="s">
        <v>156</v>
      </c>
      <c r="G113" t="s">
        <v>62</v>
      </c>
      <c r="I113" t="s">
        <v>54</v>
      </c>
      <c r="J113" t="s">
        <v>100</v>
      </c>
      <c r="K113" t="s">
        <v>101</v>
      </c>
      <c r="L113" s="31">
        <v>-3024.3641517179999</v>
      </c>
      <c r="M113" s="31">
        <v>-1944.0653461740001</v>
      </c>
      <c r="N113" s="31">
        <v>-1944.0653367444179</v>
      </c>
      <c r="O113" s="31">
        <v>-1080.298814973582</v>
      </c>
      <c r="P113" s="31">
        <v>-1080.2988055439998</v>
      </c>
      <c r="Q113" s="31">
        <v>0</v>
      </c>
      <c r="R113" s="31">
        <v>0</v>
      </c>
      <c r="S113" s="31">
        <v>0</v>
      </c>
      <c r="T113" s="32"/>
      <c r="U113" s="31">
        <f>VORM3_konto!$O113-VORM3_konto!$P113</f>
        <v>-9.4295821781997802E-6</v>
      </c>
    </row>
    <row r="114" spans="1:21" x14ac:dyDescent="0.25">
      <c r="A114" t="s">
        <v>49</v>
      </c>
      <c r="B114" t="s">
        <v>50</v>
      </c>
      <c r="C114" t="s">
        <v>116</v>
      </c>
      <c r="D114" t="s">
        <v>117</v>
      </c>
      <c r="E114" t="s">
        <v>155</v>
      </c>
      <c r="F114" t="s">
        <v>156</v>
      </c>
      <c r="G114" t="s">
        <v>62</v>
      </c>
      <c r="I114" t="s">
        <v>54</v>
      </c>
      <c r="J114" t="s">
        <v>122</v>
      </c>
      <c r="K114" t="s">
        <v>123</v>
      </c>
      <c r="L114" s="31">
        <v>6.0500001382024493E-6</v>
      </c>
      <c r="M114" s="31">
        <v>-3025</v>
      </c>
      <c r="N114" s="31">
        <v>-3025.0000000000005</v>
      </c>
      <c r="O114" s="31">
        <v>3025.0000060500006</v>
      </c>
      <c r="P114" s="31">
        <v>0</v>
      </c>
      <c r="Q114" s="31">
        <v>0</v>
      </c>
      <c r="R114" s="31">
        <v>0</v>
      </c>
      <c r="S114" s="31">
        <v>0</v>
      </c>
      <c r="T114" s="32"/>
      <c r="U114" s="31">
        <v>0</v>
      </c>
    </row>
    <row r="115" spans="1:21" x14ac:dyDescent="0.25">
      <c r="A115" t="s">
        <v>49</v>
      </c>
      <c r="B115" t="s">
        <v>50</v>
      </c>
      <c r="C115" t="s">
        <v>116</v>
      </c>
      <c r="D115" t="s">
        <v>117</v>
      </c>
      <c r="E115" t="s">
        <v>155</v>
      </c>
      <c r="F115" t="s">
        <v>156</v>
      </c>
      <c r="G115" t="s">
        <v>62</v>
      </c>
      <c r="I115" t="s">
        <v>54</v>
      </c>
      <c r="J115" t="s">
        <v>157</v>
      </c>
      <c r="K115" t="s">
        <v>158</v>
      </c>
      <c r="L115" s="31">
        <v>-105870</v>
      </c>
      <c r="M115" s="31">
        <v>0</v>
      </c>
      <c r="N115" s="31">
        <v>0</v>
      </c>
      <c r="O115" s="31">
        <v>-105870</v>
      </c>
      <c r="P115" s="31">
        <v>-105870</v>
      </c>
      <c r="Q115" s="31">
        <v>0</v>
      </c>
      <c r="R115" s="31">
        <v>0</v>
      </c>
      <c r="S115" s="31">
        <v>0</v>
      </c>
      <c r="T115" s="32"/>
      <c r="U115" s="31">
        <f>VORM3_konto!$O115-VORM3_konto!$P115</f>
        <v>0</v>
      </c>
    </row>
    <row r="116" spans="1:21" x14ac:dyDescent="0.25">
      <c r="A116" t="s">
        <v>49</v>
      </c>
      <c r="B116" t="s">
        <v>50</v>
      </c>
      <c r="C116" t="s">
        <v>183</v>
      </c>
      <c r="D116" t="s">
        <v>184</v>
      </c>
      <c r="E116" t="s">
        <v>185</v>
      </c>
      <c r="F116" t="s">
        <v>186</v>
      </c>
      <c r="G116" t="s">
        <v>62</v>
      </c>
      <c r="I116" t="s">
        <v>54</v>
      </c>
      <c r="J116" t="s">
        <v>51</v>
      </c>
      <c r="K116" t="s">
        <v>51</v>
      </c>
      <c r="L116" s="31">
        <v>9.928218787536025E-6</v>
      </c>
      <c r="M116" s="31">
        <v>-434668.4598856708</v>
      </c>
      <c r="N116" s="31">
        <v>0</v>
      </c>
      <c r="O116" s="31">
        <v>9.928218787536025E-6</v>
      </c>
      <c r="P116" s="31">
        <v>0</v>
      </c>
      <c r="Q116" s="31">
        <v>0</v>
      </c>
      <c r="R116" s="31">
        <v>0</v>
      </c>
      <c r="S116" s="31">
        <v>0</v>
      </c>
      <c r="T116" s="32"/>
      <c r="U116" s="31">
        <f>VORM3_konto!$O116-VORM3_konto!$P116</f>
        <v>9.928218787536025E-6</v>
      </c>
    </row>
    <row r="117" spans="1:21" x14ac:dyDescent="0.25">
      <c r="A117" t="s">
        <v>49</v>
      </c>
      <c r="B117" t="s">
        <v>50</v>
      </c>
      <c r="C117" t="s">
        <v>183</v>
      </c>
      <c r="D117" t="s">
        <v>184</v>
      </c>
      <c r="E117" t="s">
        <v>185</v>
      </c>
      <c r="F117" t="s">
        <v>186</v>
      </c>
      <c r="G117" t="s">
        <v>62</v>
      </c>
      <c r="I117" t="s">
        <v>54</v>
      </c>
      <c r="J117" t="s">
        <v>130</v>
      </c>
      <c r="K117" t="s">
        <v>131</v>
      </c>
      <c r="L117" s="31">
        <v>-7361.34</v>
      </c>
      <c r="M117" s="31">
        <v>-7361.34</v>
      </c>
      <c r="N117" s="31">
        <v>-7361.34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2"/>
      <c r="U117" s="31">
        <f>VORM3_konto!$O117-VORM3_konto!$P117</f>
        <v>0</v>
      </c>
    </row>
    <row r="118" spans="1:21" x14ac:dyDescent="0.25">
      <c r="A118" t="s">
        <v>49</v>
      </c>
      <c r="B118" t="s">
        <v>50</v>
      </c>
      <c r="C118" t="s">
        <v>183</v>
      </c>
      <c r="D118" t="s">
        <v>184</v>
      </c>
      <c r="E118" t="s">
        <v>185</v>
      </c>
      <c r="F118" t="s">
        <v>186</v>
      </c>
      <c r="G118" t="s">
        <v>62</v>
      </c>
      <c r="I118" t="s">
        <v>54</v>
      </c>
      <c r="J118" t="s">
        <v>100</v>
      </c>
      <c r="K118" t="s">
        <v>101</v>
      </c>
      <c r="L118" s="31">
        <v>-1872.2254272540001</v>
      </c>
      <c r="M118" s="31">
        <v>-1203.4690238220001</v>
      </c>
      <c r="N118" s="31">
        <v>-1203.4690179846395</v>
      </c>
      <c r="O118" s="31">
        <v>-668.75640926936069</v>
      </c>
      <c r="P118" s="31">
        <v>-668.75640343200007</v>
      </c>
      <c r="Q118" s="31">
        <v>0</v>
      </c>
      <c r="R118" s="31">
        <v>0</v>
      </c>
      <c r="S118" s="31">
        <v>0</v>
      </c>
      <c r="T118" s="32"/>
      <c r="U118" s="31">
        <f>VORM3_konto!$O118-VORM3_konto!$P118</f>
        <v>-5.8373606179884518E-6</v>
      </c>
    </row>
    <row r="119" spans="1:21" x14ac:dyDescent="0.25">
      <c r="A119" t="s">
        <v>49</v>
      </c>
      <c r="B119" t="s">
        <v>50</v>
      </c>
      <c r="C119" t="s">
        <v>183</v>
      </c>
      <c r="D119" t="s">
        <v>184</v>
      </c>
      <c r="E119" t="s">
        <v>185</v>
      </c>
      <c r="F119" t="s">
        <v>186</v>
      </c>
      <c r="G119" t="s">
        <v>62</v>
      </c>
      <c r="I119" t="s">
        <v>54</v>
      </c>
      <c r="J119" t="s">
        <v>122</v>
      </c>
      <c r="K119" t="s">
        <v>123</v>
      </c>
      <c r="L119" s="31">
        <v>5.9600001804938074E-6</v>
      </c>
      <c r="M119" s="31">
        <v>-2980</v>
      </c>
      <c r="N119" s="31">
        <v>-2980</v>
      </c>
      <c r="O119" s="31">
        <v>2980.0000059600002</v>
      </c>
      <c r="P119" s="31">
        <v>0</v>
      </c>
      <c r="Q119" s="31">
        <v>0</v>
      </c>
      <c r="R119" s="31">
        <v>0</v>
      </c>
      <c r="S119" s="31">
        <v>0</v>
      </c>
      <c r="T119" s="32"/>
      <c r="U119" s="31">
        <v>0</v>
      </c>
    </row>
    <row r="120" spans="1:21" x14ac:dyDescent="0.25">
      <c r="A120" t="s">
        <v>49</v>
      </c>
      <c r="B120" t="s">
        <v>50</v>
      </c>
      <c r="C120" t="s">
        <v>187</v>
      </c>
      <c r="D120" t="s">
        <v>188</v>
      </c>
      <c r="E120" t="s">
        <v>189</v>
      </c>
      <c r="F120" t="s">
        <v>190</v>
      </c>
      <c r="G120" t="s">
        <v>62</v>
      </c>
      <c r="I120" t="s">
        <v>54</v>
      </c>
      <c r="J120" t="s">
        <v>51</v>
      </c>
      <c r="K120" t="s">
        <v>51</v>
      </c>
      <c r="L120" s="31">
        <v>-454788.84963751922</v>
      </c>
      <c r="M120" s="31">
        <v>-36356.235119845347</v>
      </c>
      <c r="N120" s="31">
        <v>-375336.52675875317</v>
      </c>
      <c r="O120" s="31">
        <v>-79452.322878766019</v>
      </c>
      <c r="P120" s="31">
        <v>-79452.322878766019</v>
      </c>
      <c r="Q120" s="31">
        <v>0</v>
      </c>
      <c r="R120" s="31">
        <v>0</v>
      </c>
      <c r="S120" s="31">
        <v>0</v>
      </c>
      <c r="T120" s="32"/>
      <c r="U120" s="31">
        <f>VORM3_konto!$O120-VORM3_konto!$P120</f>
        <v>0</v>
      </c>
    </row>
    <row r="121" spans="1:21" x14ac:dyDescent="0.25">
      <c r="A121" t="s">
        <v>49</v>
      </c>
      <c r="B121" t="s">
        <v>50</v>
      </c>
      <c r="C121" t="s">
        <v>187</v>
      </c>
      <c r="D121" t="s">
        <v>188</v>
      </c>
      <c r="E121" t="s">
        <v>189</v>
      </c>
      <c r="F121" t="s">
        <v>190</v>
      </c>
      <c r="G121" t="s">
        <v>62</v>
      </c>
      <c r="I121" t="s">
        <v>54</v>
      </c>
      <c r="J121" t="s">
        <v>100</v>
      </c>
      <c r="K121" t="s">
        <v>101</v>
      </c>
      <c r="L121" s="31">
        <v>738.76402297427421</v>
      </c>
      <c r="M121" s="31">
        <v>0</v>
      </c>
      <c r="N121" s="31">
        <v>0</v>
      </c>
      <c r="O121" s="31">
        <v>738.76402297427421</v>
      </c>
      <c r="P121" s="31">
        <v>0</v>
      </c>
      <c r="Q121" s="31">
        <v>0</v>
      </c>
      <c r="R121" s="31">
        <v>0</v>
      </c>
      <c r="S121" s="31">
        <v>0</v>
      </c>
      <c r="T121" s="32"/>
      <c r="U121" s="31">
        <v>0</v>
      </c>
    </row>
    <row r="122" spans="1:21" x14ac:dyDescent="0.25">
      <c r="A122" t="s">
        <v>49</v>
      </c>
      <c r="B122" t="s">
        <v>50</v>
      </c>
      <c r="C122" t="s">
        <v>187</v>
      </c>
      <c r="D122" t="s">
        <v>188</v>
      </c>
      <c r="E122" t="s">
        <v>191</v>
      </c>
      <c r="F122" t="s">
        <v>192</v>
      </c>
      <c r="G122" t="s">
        <v>62</v>
      </c>
      <c r="I122" t="s">
        <v>54</v>
      </c>
      <c r="J122" t="s">
        <v>51</v>
      </c>
      <c r="K122" t="s">
        <v>51</v>
      </c>
      <c r="L122" s="31">
        <v>-1886267.5423582271</v>
      </c>
      <c r="M122" s="31">
        <v>-784912.90856854478</v>
      </c>
      <c r="N122" s="31">
        <v>-1239554.0948537569</v>
      </c>
      <c r="O122" s="31">
        <v>-646713.44750447024</v>
      </c>
      <c r="P122" s="31">
        <v>-646713.44750447024</v>
      </c>
      <c r="Q122" s="31">
        <v>0</v>
      </c>
      <c r="R122" s="31">
        <v>0</v>
      </c>
      <c r="S122" s="31">
        <v>0</v>
      </c>
      <c r="T122" s="32"/>
      <c r="U122" s="31">
        <f>VORM3_konto!$O122-VORM3_konto!$P122</f>
        <v>0</v>
      </c>
    </row>
    <row r="123" spans="1:21" x14ac:dyDescent="0.25">
      <c r="A123" t="s">
        <v>49</v>
      </c>
      <c r="B123" t="s">
        <v>50</v>
      </c>
      <c r="C123" t="s">
        <v>187</v>
      </c>
      <c r="D123" t="s">
        <v>188</v>
      </c>
      <c r="E123" t="s">
        <v>191</v>
      </c>
      <c r="F123" t="s">
        <v>192</v>
      </c>
      <c r="G123" t="s">
        <v>62</v>
      </c>
      <c r="I123" t="s">
        <v>54</v>
      </c>
      <c r="J123" t="s">
        <v>100</v>
      </c>
      <c r="K123" t="s">
        <v>101</v>
      </c>
      <c r="L123" s="31">
        <v>-5861.1305580690914</v>
      </c>
      <c r="M123" s="31">
        <v>-4875.5924554839994</v>
      </c>
      <c r="N123" s="31">
        <v>-4875.5924318352063</v>
      </c>
      <c r="O123" s="31">
        <v>-985.53812623388512</v>
      </c>
      <c r="P123" s="31">
        <v>-985.53810258509145</v>
      </c>
      <c r="Q123" s="31">
        <v>0</v>
      </c>
      <c r="R123" s="31">
        <v>0</v>
      </c>
      <c r="S123" s="31">
        <v>0</v>
      </c>
      <c r="T123" s="32"/>
      <c r="U123" s="31">
        <v>0</v>
      </c>
    </row>
    <row r="124" spans="1:21" x14ac:dyDescent="0.25">
      <c r="A124" t="s">
        <v>49</v>
      </c>
      <c r="B124" t="s">
        <v>50</v>
      </c>
      <c r="C124" t="s">
        <v>187</v>
      </c>
      <c r="D124" t="s">
        <v>188</v>
      </c>
      <c r="E124" t="s">
        <v>193</v>
      </c>
      <c r="F124" t="s">
        <v>194</v>
      </c>
      <c r="G124" t="s">
        <v>62</v>
      </c>
      <c r="I124" t="s">
        <v>54</v>
      </c>
      <c r="J124" t="s">
        <v>51</v>
      </c>
      <c r="K124" t="s">
        <v>51</v>
      </c>
      <c r="L124" s="31">
        <v>-3060353.2415799997</v>
      </c>
      <c r="M124" s="31">
        <v>-942245.5761129267</v>
      </c>
      <c r="N124" s="31">
        <v>-1607620.2623787569</v>
      </c>
      <c r="O124" s="31">
        <v>-1452732.9792012426</v>
      </c>
      <c r="P124" s="31">
        <v>-1452732.9792012426</v>
      </c>
      <c r="Q124" s="31">
        <v>0</v>
      </c>
      <c r="R124" s="31">
        <v>0</v>
      </c>
      <c r="S124" s="31">
        <v>0</v>
      </c>
      <c r="T124" s="32"/>
      <c r="U124" s="31">
        <f>VORM3_konto!$O124-VORM3_konto!$P124</f>
        <v>0</v>
      </c>
    </row>
    <row r="125" spans="1:21" x14ac:dyDescent="0.25">
      <c r="A125" t="s">
        <v>49</v>
      </c>
      <c r="B125" t="s">
        <v>50</v>
      </c>
      <c r="C125" t="s">
        <v>187</v>
      </c>
      <c r="D125" t="s">
        <v>188</v>
      </c>
      <c r="E125" t="s">
        <v>193</v>
      </c>
      <c r="F125" t="s">
        <v>194</v>
      </c>
      <c r="G125" t="s">
        <v>62</v>
      </c>
      <c r="I125" t="s">
        <v>54</v>
      </c>
      <c r="J125" t="s">
        <v>195</v>
      </c>
      <c r="K125" t="s">
        <v>196</v>
      </c>
      <c r="L125" s="31">
        <v>-358000</v>
      </c>
      <c r="M125" s="31">
        <v>-358000</v>
      </c>
      <c r="N125" s="31">
        <v>-160358.84979999997</v>
      </c>
      <c r="O125" s="31">
        <v>-197641.15020000009</v>
      </c>
      <c r="P125" s="31">
        <v>0</v>
      </c>
      <c r="Q125" s="31">
        <v>0</v>
      </c>
      <c r="R125" s="31">
        <v>0</v>
      </c>
      <c r="S125" s="31">
        <v>0</v>
      </c>
      <c r="T125" s="32"/>
      <c r="U125" s="31">
        <v>0</v>
      </c>
    </row>
    <row r="126" spans="1:21" x14ac:dyDescent="0.25">
      <c r="A126" t="s">
        <v>49</v>
      </c>
      <c r="B126" t="s">
        <v>50</v>
      </c>
      <c r="C126" t="s">
        <v>187</v>
      </c>
      <c r="D126" t="s">
        <v>188</v>
      </c>
      <c r="E126" t="s">
        <v>193</v>
      </c>
      <c r="F126" t="s">
        <v>194</v>
      </c>
      <c r="G126" t="s">
        <v>62</v>
      </c>
      <c r="I126" t="s">
        <v>54</v>
      </c>
      <c r="J126" t="s">
        <v>197</v>
      </c>
      <c r="K126" t="s">
        <v>198</v>
      </c>
      <c r="L126" s="31">
        <v>9.999983012676239E-5</v>
      </c>
      <c r="M126" s="31">
        <v>9.999983012676239E-5</v>
      </c>
      <c r="N126" s="31">
        <v>0</v>
      </c>
      <c r="O126" s="31">
        <v>9.999983012676239E-5</v>
      </c>
      <c r="P126" s="31">
        <v>0</v>
      </c>
      <c r="Q126" s="31">
        <v>0</v>
      </c>
      <c r="R126" s="31">
        <v>0</v>
      </c>
      <c r="S126" s="31">
        <v>0</v>
      </c>
      <c r="T126" s="32"/>
      <c r="U126" s="31">
        <f>VORM3_konto!$O126-VORM3_konto!$P126</f>
        <v>9.999983012676239E-5</v>
      </c>
    </row>
    <row r="127" spans="1:21" x14ac:dyDescent="0.25">
      <c r="A127" t="s">
        <v>49</v>
      </c>
      <c r="B127" t="s">
        <v>50</v>
      </c>
      <c r="C127" t="s">
        <v>187</v>
      </c>
      <c r="D127" t="s">
        <v>188</v>
      </c>
      <c r="E127" t="s">
        <v>193</v>
      </c>
      <c r="F127" t="s">
        <v>194</v>
      </c>
      <c r="G127" t="s">
        <v>62</v>
      </c>
      <c r="I127" t="s">
        <v>54</v>
      </c>
      <c r="J127" t="s">
        <v>68</v>
      </c>
      <c r="K127" t="s">
        <v>69</v>
      </c>
      <c r="L127" s="31">
        <v>-4518920.1998800002</v>
      </c>
      <c r="M127" s="31">
        <v>-1938920.2</v>
      </c>
      <c r="N127" s="31">
        <v>-1879322.6096999997</v>
      </c>
      <c r="O127" s="31">
        <v>-2639597.5901800003</v>
      </c>
      <c r="P127" s="31">
        <v>-2579999.99988</v>
      </c>
      <c r="Q127" s="31">
        <v>0</v>
      </c>
      <c r="R127" s="31">
        <v>0</v>
      </c>
      <c r="S127" s="31">
        <v>0</v>
      </c>
      <c r="T127" s="32"/>
      <c r="U127" s="31">
        <v>0</v>
      </c>
    </row>
    <row r="128" spans="1:21" x14ac:dyDescent="0.25">
      <c r="A128" t="s">
        <v>49</v>
      </c>
      <c r="B128" t="s">
        <v>50</v>
      </c>
      <c r="C128" t="s">
        <v>187</v>
      </c>
      <c r="D128" t="s">
        <v>188</v>
      </c>
      <c r="E128" t="s">
        <v>193</v>
      </c>
      <c r="F128" t="s">
        <v>194</v>
      </c>
      <c r="G128" t="s">
        <v>62</v>
      </c>
      <c r="I128" t="s">
        <v>54</v>
      </c>
      <c r="J128" t="s">
        <v>100</v>
      </c>
      <c r="K128" t="s">
        <v>101</v>
      </c>
      <c r="L128" s="31">
        <v>-284283.84663465363</v>
      </c>
      <c r="M128" s="31">
        <v>-209975.17055453203</v>
      </c>
      <c r="N128" s="31">
        <v>-209975.16977848182</v>
      </c>
      <c r="O128" s="31">
        <v>-74308.676856171776</v>
      </c>
      <c r="P128" s="31">
        <v>-74308.676080121586</v>
      </c>
      <c r="Q128" s="31">
        <v>0</v>
      </c>
      <c r="R128" s="31">
        <v>0</v>
      </c>
      <c r="S128" s="31">
        <v>0</v>
      </c>
      <c r="T128" s="32"/>
      <c r="U128" s="31">
        <v>0</v>
      </c>
    </row>
    <row r="129" spans="1:21" x14ac:dyDescent="0.25">
      <c r="A129" t="s">
        <v>49</v>
      </c>
      <c r="B129" t="s">
        <v>50</v>
      </c>
      <c r="C129" t="s">
        <v>187</v>
      </c>
      <c r="D129" t="s">
        <v>188</v>
      </c>
      <c r="E129" t="s">
        <v>193</v>
      </c>
      <c r="F129" t="s">
        <v>194</v>
      </c>
      <c r="G129" t="s">
        <v>62</v>
      </c>
      <c r="I129" t="s">
        <v>54</v>
      </c>
      <c r="J129" t="s">
        <v>124</v>
      </c>
      <c r="K129" t="s">
        <v>125</v>
      </c>
      <c r="L129" s="31">
        <v>-3121781.2023124262</v>
      </c>
      <c r="M129" s="31">
        <v>0</v>
      </c>
      <c r="N129" s="31">
        <v>-3121781.2023124262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2"/>
      <c r="U129" s="31">
        <v>0</v>
      </c>
    </row>
    <row r="130" spans="1:21" x14ac:dyDescent="0.25">
      <c r="A130" t="s">
        <v>49</v>
      </c>
      <c r="B130" t="s">
        <v>50</v>
      </c>
      <c r="C130" t="s">
        <v>199</v>
      </c>
      <c r="D130" t="s">
        <v>83</v>
      </c>
      <c r="E130" t="s">
        <v>200</v>
      </c>
      <c r="F130" t="s">
        <v>201</v>
      </c>
      <c r="G130" t="s">
        <v>62</v>
      </c>
      <c r="I130" t="s">
        <v>54</v>
      </c>
      <c r="J130" t="s">
        <v>51</v>
      </c>
      <c r="K130" t="s">
        <v>51</v>
      </c>
      <c r="L130" s="31">
        <v>-945309.75547012442</v>
      </c>
      <c r="M130" s="31">
        <v>268343.10662820167</v>
      </c>
      <c r="N130" s="31">
        <v>-690290.36717533285</v>
      </c>
      <c r="O130" s="31">
        <v>-255019.38829479145</v>
      </c>
      <c r="P130" s="31">
        <v>-255019.38829479145</v>
      </c>
      <c r="Q130" s="31">
        <v>0</v>
      </c>
      <c r="R130" s="31">
        <v>0</v>
      </c>
      <c r="S130" s="31">
        <v>0</v>
      </c>
      <c r="T130" s="32"/>
      <c r="U130" s="31">
        <v>0</v>
      </c>
    </row>
    <row r="131" spans="1:21" x14ac:dyDescent="0.25">
      <c r="A131" t="s">
        <v>49</v>
      </c>
      <c r="B131" t="s">
        <v>50</v>
      </c>
      <c r="C131" t="s">
        <v>199</v>
      </c>
      <c r="D131" t="s">
        <v>83</v>
      </c>
      <c r="E131" t="s">
        <v>200</v>
      </c>
      <c r="F131" t="s">
        <v>201</v>
      </c>
      <c r="G131" t="s">
        <v>62</v>
      </c>
      <c r="I131" t="s">
        <v>54</v>
      </c>
      <c r="J131" t="s">
        <v>93</v>
      </c>
      <c r="K131" t="s">
        <v>94</v>
      </c>
      <c r="L131" s="31">
        <v>-100207.99925295907</v>
      </c>
      <c r="M131" s="31">
        <v>-10948.24027639907</v>
      </c>
      <c r="N131" s="31">
        <v>-100208.29999999999</v>
      </c>
      <c r="O131" s="31">
        <v>0.3007470409211237</v>
      </c>
      <c r="P131" s="31">
        <v>0</v>
      </c>
      <c r="Q131" s="31">
        <v>0</v>
      </c>
      <c r="R131" s="31">
        <v>0</v>
      </c>
      <c r="S131" s="31">
        <v>0</v>
      </c>
      <c r="T131" s="32"/>
      <c r="U131" s="31">
        <v>0</v>
      </c>
    </row>
    <row r="132" spans="1:21" x14ac:dyDescent="0.25">
      <c r="A132" t="s">
        <v>49</v>
      </c>
      <c r="B132" t="s">
        <v>50</v>
      </c>
      <c r="C132" t="s">
        <v>199</v>
      </c>
      <c r="D132" t="s">
        <v>83</v>
      </c>
      <c r="E132" t="s">
        <v>200</v>
      </c>
      <c r="F132" t="s">
        <v>201</v>
      </c>
      <c r="G132" t="s">
        <v>62</v>
      </c>
      <c r="I132" t="s">
        <v>54</v>
      </c>
      <c r="J132" t="s">
        <v>100</v>
      </c>
      <c r="K132" t="s">
        <v>101</v>
      </c>
      <c r="L132" s="31">
        <v>224.25690816454068</v>
      </c>
      <c r="M132" s="31">
        <v>-61.716360195999997</v>
      </c>
      <c r="N132" s="31">
        <v>-61.716359896648186</v>
      </c>
      <c r="O132" s="31">
        <v>285.97326806118895</v>
      </c>
      <c r="P132" s="31">
        <v>0</v>
      </c>
      <c r="Q132" s="31">
        <v>0</v>
      </c>
      <c r="R132" s="31">
        <v>0</v>
      </c>
      <c r="S132" s="31">
        <v>0</v>
      </c>
      <c r="T132" s="32"/>
      <c r="U132" s="31">
        <v>0</v>
      </c>
    </row>
    <row r="133" spans="1:21" x14ac:dyDescent="0.25">
      <c r="A133" t="s">
        <v>49</v>
      </c>
      <c r="B133" t="s">
        <v>50</v>
      </c>
      <c r="C133" t="s">
        <v>199</v>
      </c>
      <c r="D133" t="s">
        <v>83</v>
      </c>
      <c r="E133" t="s">
        <v>202</v>
      </c>
      <c r="F133" t="s">
        <v>88</v>
      </c>
      <c r="G133" t="s">
        <v>62</v>
      </c>
      <c r="I133" t="s">
        <v>54</v>
      </c>
      <c r="J133" t="s">
        <v>51</v>
      </c>
      <c r="K133" t="s">
        <v>51</v>
      </c>
      <c r="L133" s="31">
        <v>-10410519.15077888</v>
      </c>
      <c r="M133" s="31">
        <v>-14424.268415322736</v>
      </c>
      <c r="N133" s="31">
        <v>-10407608.973790083</v>
      </c>
      <c r="O133" s="31">
        <v>-2910.176988793537</v>
      </c>
      <c r="P133" s="31">
        <v>-2910.176988793537</v>
      </c>
      <c r="Q133" s="31">
        <v>0</v>
      </c>
      <c r="R133" s="31">
        <v>0</v>
      </c>
      <c r="S133" s="31">
        <v>0</v>
      </c>
      <c r="T133" s="32"/>
      <c r="U133" s="31">
        <v>0</v>
      </c>
    </row>
    <row r="134" spans="1:21" x14ac:dyDescent="0.25">
      <c r="A134" t="s">
        <v>49</v>
      </c>
      <c r="B134" t="s">
        <v>50</v>
      </c>
      <c r="C134" t="s">
        <v>199</v>
      </c>
      <c r="D134" t="s">
        <v>83</v>
      </c>
      <c r="E134" t="s">
        <v>202</v>
      </c>
      <c r="F134" t="s">
        <v>88</v>
      </c>
      <c r="G134" t="s">
        <v>62</v>
      </c>
      <c r="I134" t="s">
        <v>54</v>
      </c>
      <c r="J134" t="s">
        <v>93</v>
      </c>
      <c r="K134" t="s">
        <v>94</v>
      </c>
      <c r="L134" s="31">
        <v>-87234.999305781414</v>
      </c>
      <c r="M134" s="31">
        <v>-21928.306832671391</v>
      </c>
      <c r="N134" s="31">
        <v>-87235.09</v>
      </c>
      <c r="O134" s="31">
        <v>9.0694218582939357E-2</v>
      </c>
      <c r="P134" s="31">
        <v>0</v>
      </c>
      <c r="Q134" s="31">
        <v>0</v>
      </c>
      <c r="R134" s="31">
        <v>0</v>
      </c>
      <c r="S134" s="31">
        <v>0</v>
      </c>
      <c r="T134" s="32"/>
      <c r="U134" s="31">
        <v>0</v>
      </c>
    </row>
    <row r="135" spans="1:21" x14ac:dyDescent="0.25">
      <c r="A135" t="s">
        <v>49</v>
      </c>
      <c r="B135" t="s">
        <v>50</v>
      </c>
      <c r="C135" t="s">
        <v>199</v>
      </c>
      <c r="D135" t="s">
        <v>83</v>
      </c>
      <c r="E135" t="s">
        <v>202</v>
      </c>
      <c r="F135" t="s">
        <v>88</v>
      </c>
      <c r="G135" t="s">
        <v>62</v>
      </c>
      <c r="I135" t="s">
        <v>54</v>
      </c>
      <c r="J135" t="s">
        <v>100</v>
      </c>
      <c r="K135" t="s">
        <v>101</v>
      </c>
      <c r="L135" s="31">
        <v>106.36440692293945</v>
      </c>
      <c r="M135" s="31">
        <v>-61.716360195999997</v>
      </c>
      <c r="N135" s="31">
        <v>-61.716359896648186</v>
      </c>
      <c r="O135" s="31">
        <v>168.08076681958769</v>
      </c>
      <c r="P135" s="31">
        <v>0</v>
      </c>
      <c r="Q135" s="31">
        <v>0</v>
      </c>
      <c r="R135" s="31">
        <v>0</v>
      </c>
      <c r="S135" s="31">
        <v>0</v>
      </c>
      <c r="T135" s="32"/>
      <c r="U135" s="31">
        <v>0</v>
      </c>
    </row>
    <row r="136" spans="1:21" x14ac:dyDescent="0.25">
      <c r="A136" t="s">
        <v>49</v>
      </c>
      <c r="B136" t="s">
        <v>50</v>
      </c>
      <c r="C136" t="s">
        <v>199</v>
      </c>
      <c r="D136" t="s">
        <v>83</v>
      </c>
      <c r="E136" t="s">
        <v>203</v>
      </c>
      <c r="F136" t="s">
        <v>204</v>
      </c>
      <c r="G136" t="s">
        <v>62</v>
      </c>
      <c r="I136" t="s">
        <v>54</v>
      </c>
      <c r="J136" t="s">
        <v>51</v>
      </c>
      <c r="K136" t="s">
        <v>51</v>
      </c>
      <c r="L136" s="31">
        <v>-450052.21894903475</v>
      </c>
      <c r="M136" s="31">
        <v>-122855.10956978286</v>
      </c>
      <c r="N136" s="31">
        <v>-444334.2013877444</v>
      </c>
      <c r="O136" s="31">
        <v>-5718.0175612903186</v>
      </c>
      <c r="P136" s="31">
        <v>-5718.0175612903186</v>
      </c>
      <c r="Q136" s="31">
        <v>0</v>
      </c>
      <c r="R136" s="31">
        <v>0</v>
      </c>
      <c r="S136" s="31">
        <v>0</v>
      </c>
      <c r="T136" s="32"/>
      <c r="U136" s="31">
        <v>0</v>
      </c>
    </row>
    <row r="137" spans="1:21" x14ac:dyDescent="0.25">
      <c r="A137" t="s">
        <v>49</v>
      </c>
      <c r="B137" t="s">
        <v>50</v>
      </c>
      <c r="C137" t="s">
        <v>199</v>
      </c>
      <c r="D137" t="s">
        <v>83</v>
      </c>
      <c r="E137" t="s">
        <v>203</v>
      </c>
      <c r="F137" t="s">
        <v>204</v>
      </c>
      <c r="G137" t="s">
        <v>62</v>
      </c>
      <c r="I137" t="s">
        <v>54</v>
      </c>
      <c r="J137" t="s">
        <v>205</v>
      </c>
      <c r="K137" t="s">
        <v>206</v>
      </c>
      <c r="L137" s="31">
        <v>-7499999.9999000011</v>
      </c>
      <c r="M137" s="31">
        <v>0</v>
      </c>
      <c r="N137" s="31">
        <v>-7500000</v>
      </c>
      <c r="O137" s="31">
        <v>9.9997967481613159E-5</v>
      </c>
      <c r="P137" s="31">
        <v>0</v>
      </c>
      <c r="Q137" s="31">
        <v>0</v>
      </c>
      <c r="R137" s="31">
        <v>0</v>
      </c>
      <c r="S137" s="31">
        <v>0</v>
      </c>
      <c r="T137" s="32"/>
      <c r="U137" s="31">
        <v>0</v>
      </c>
    </row>
    <row r="138" spans="1:21" x14ac:dyDescent="0.25">
      <c r="A138" t="s">
        <v>49</v>
      </c>
      <c r="B138" t="s">
        <v>50</v>
      </c>
      <c r="C138" t="s">
        <v>199</v>
      </c>
      <c r="D138" t="s">
        <v>83</v>
      </c>
      <c r="E138" t="s">
        <v>203</v>
      </c>
      <c r="F138" t="s">
        <v>204</v>
      </c>
      <c r="G138" t="s">
        <v>62</v>
      </c>
      <c r="I138" t="s">
        <v>54</v>
      </c>
      <c r="J138" t="s">
        <v>207</v>
      </c>
      <c r="K138" t="s">
        <v>208</v>
      </c>
      <c r="L138" s="31">
        <v>-546867.6</v>
      </c>
      <c r="M138" s="31">
        <v>-546867.6</v>
      </c>
      <c r="N138" s="31">
        <v>-546867.6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2"/>
      <c r="U138" s="31">
        <v>0</v>
      </c>
    </row>
    <row r="139" spans="1:21" x14ac:dyDescent="0.25">
      <c r="A139" t="s">
        <v>49</v>
      </c>
      <c r="B139" t="s">
        <v>50</v>
      </c>
      <c r="C139" t="s">
        <v>199</v>
      </c>
      <c r="D139" t="s">
        <v>83</v>
      </c>
      <c r="E139" t="s">
        <v>203</v>
      </c>
      <c r="F139" t="s">
        <v>204</v>
      </c>
      <c r="G139" t="s">
        <v>62</v>
      </c>
      <c r="I139" t="s">
        <v>54</v>
      </c>
      <c r="J139" t="s">
        <v>93</v>
      </c>
      <c r="K139" t="s">
        <v>94</v>
      </c>
      <c r="L139" s="31">
        <v>-92907.458841198852</v>
      </c>
      <c r="M139" s="31">
        <v>-13685.30034549883</v>
      </c>
      <c r="N139" s="31">
        <v>-92906.9899</v>
      </c>
      <c r="O139" s="31">
        <v>-0.46894119886565022</v>
      </c>
      <c r="P139" s="31">
        <v>-0.46894119886565022</v>
      </c>
      <c r="Q139" s="31">
        <v>0</v>
      </c>
      <c r="R139" s="31">
        <v>0</v>
      </c>
      <c r="S139" s="31">
        <v>0</v>
      </c>
      <c r="T139" s="32"/>
      <c r="U139" s="31">
        <v>0</v>
      </c>
    </row>
    <row r="140" spans="1:21" x14ac:dyDescent="0.25">
      <c r="A140" t="s">
        <v>49</v>
      </c>
      <c r="B140" t="s">
        <v>50</v>
      </c>
      <c r="C140" t="s">
        <v>199</v>
      </c>
      <c r="D140" t="s">
        <v>83</v>
      </c>
      <c r="E140" t="s">
        <v>203</v>
      </c>
      <c r="F140" t="s">
        <v>204</v>
      </c>
      <c r="G140" t="s">
        <v>62</v>
      </c>
      <c r="I140" t="s">
        <v>54</v>
      </c>
      <c r="J140" t="s">
        <v>100</v>
      </c>
      <c r="K140" t="s">
        <v>101</v>
      </c>
      <c r="L140" s="31">
        <v>106.36440755629928</v>
      </c>
      <c r="M140" s="31">
        <v>-61.716360195999997</v>
      </c>
      <c r="N140" s="31">
        <v>-61.716359896648186</v>
      </c>
      <c r="O140" s="31">
        <v>168.08076745294693</v>
      </c>
      <c r="P140" s="31">
        <v>0</v>
      </c>
      <c r="Q140" s="31">
        <v>0</v>
      </c>
      <c r="R140" s="31">
        <v>0</v>
      </c>
      <c r="S140" s="31">
        <v>0</v>
      </c>
      <c r="T140" s="32"/>
      <c r="U140" s="31">
        <v>0</v>
      </c>
    </row>
    <row r="141" spans="1:21" x14ac:dyDescent="0.25">
      <c r="A141" t="s">
        <v>49</v>
      </c>
      <c r="B141" t="s">
        <v>50</v>
      </c>
      <c r="C141" t="s">
        <v>199</v>
      </c>
      <c r="D141" t="s">
        <v>83</v>
      </c>
      <c r="E141" t="s">
        <v>203</v>
      </c>
      <c r="F141" t="s">
        <v>204</v>
      </c>
      <c r="G141" t="s">
        <v>62</v>
      </c>
      <c r="I141" t="s">
        <v>54</v>
      </c>
      <c r="J141" t="s">
        <v>209</v>
      </c>
      <c r="K141" t="s">
        <v>210</v>
      </c>
      <c r="L141" s="31">
        <v>-282845.44010000001</v>
      </c>
      <c r="M141" s="31">
        <v>-282845.44010000001</v>
      </c>
      <c r="N141" s="31">
        <v>0</v>
      </c>
      <c r="O141" s="31">
        <v>-282845.44010000001</v>
      </c>
      <c r="P141" s="31">
        <v>0</v>
      </c>
      <c r="Q141" s="31">
        <v>0</v>
      </c>
      <c r="R141" s="31">
        <v>0</v>
      </c>
      <c r="S141" s="31">
        <v>0</v>
      </c>
      <c r="T141" s="32"/>
      <c r="U141" s="31">
        <v>0</v>
      </c>
    </row>
    <row r="142" spans="1:21" x14ac:dyDescent="0.25">
      <c r="A142" t="s">
        <v>49</v>
      </c>
      <c r="B142" t="s">
        <v>50</v>
      </c>
      <c r="C142" t="s">
        <v>199</v>
      </c>
      <c r="D142" t="s">
        <v>83</v>
      </c>
      <c r="E142" t="s">
        <v>211</v>
      </c>
      <c r="F142" t="s">
        <v>212</v>
      </c>
      <c r="G142" t="s">
        <v>62</v>
      </c>
      <c r="I142" t="s">
        <v>54</v>
      </c>
      <c r="J142" t="s">
        <v>51</v>
      </c>
      <c r="K142" t="s">
        <v>51</v>
      </c>
      <c r="L142" s="31">
        <v>-150116.59308810777</v>
      </c>
      <c r="M142" s="31">
        <v>-2645.3752461190961</v>
      </c>
      <c r="N142" s="31">
        <v>-116285.95987146528</v>
      </c>
      <c r="O142" s="31">
        <v>-33830.633216642498</v>
      </c>
      <c r="P142" s="31">
        <v>-33830.633216642498</v>
      </c>
      <c r="Q142" s="31">
        <v>0</v>
      </c>
      <c r="R142" s="31">
        <v>0</v>
      </c>
      <c r="S142" s="31">
        <v>0</v>
      </c>
      <c r="T142" s="32"/>
      <c r="U142" s="31">
        <v>0</v>
      </c>
    </row>
    <row r="143" spans="1:21" x14ac:dyDescent="0.25">
      <c r="A143" t="s">
        <v>49</v>
      </c>
      <c r="B143" t="s">
        <v>50</v>
      </c>
      <c r="C143" t="s">
        <v>199</v>
      </c>
      <c r="D143" t="s">
        <v>83</v>
      </c>
      <c r="E143" t="s">
        <v>211</v>
      </c>
      <c r="F143" t="s">
        <v>212</v>
      </c>
      <c r="G143" t="s">
        <v>62</v>
      </c>
      <c r="I143" t="s">
        <v>54</v>
      </c>
      <c r="J143" t="s">
        <v>100</v>
      </c>
      <c r="K143" t="s">
        <v>101</v>
      </c>
      <c r="L143" s="31">
        <v>106.36440751261935</v>
      </c>
      <c r="M143" s="31">
        <v>-61.716360195999997</v>
      </c>
      <c r="N143" s="31">
        <v>-61.716359896648186</v>
      </c>
      <c r="O143" s="31">
        <v>168.08076740926734</v>
      </c>
      <c r="P143" s="31">
        <v>0</v>
      </c>
      <c r="Q143" s="31">
        <v>0</v>
      </c>
      <c r="R143" s="31">
        <v>0</v>
      </c>
      <c r="S143" s="31">
        <v>0</v>
      </c>
      <c r="T143" s="32"/>
      <c r="U143" s="31">
        <v>0</v>
      </c>
    </row>
    <row r="144" spans="1:21" x14ac:dyDescent="0.25">
      <c r="A144" t="s">
        <v>49</v>
      </c>
      <c r="B144" t="s">
        <v>50</v>
      </c>
      <c r="C144" t="s">
        <v>199</v>
      </c>
      <c r="D144" t="s">
        <v>83</v>
      </c>
      <c r="E144" t="s">
        <v>213</v>
      </c>
      <c r="F144" t="s">
        <v>85</v>
      </c>
      <c r="G144" t="s">
        <v>62</v>
      </c>
      <c r="I144" t="s">
        <v>54</v>
      </c>
      <c r="J144" t="s">
        <v>51</v>
      </c>
      <c r="K144" t="s">
        <v>51</v>
      </c>
      <c r="L144" s="31">
        <v>-784328.05856650101</v>
      </c>
      <c r="M144" s="31">
        <v>-72308.064574601769</v>
      </c>
      <c r="N144" s="31">
        <v>-780052.59058774426</v>
      </c>
      <c r="O144" s="31">
        <v>-4275.4679787566129</v>
      </c>
      <c r="P144" s="31">
        <v>-4275.4679787566129</v>
      </c>
      <c r="Q144" s="31">
        <v>0</v>
      </c>
      <c r="R144" s="31">
        <v>0</v>
      </c>
      <c r="S144" s="31">
        <v>0</v>
      </c>
      <c r="T144" s="32"/>
      <c r="U144" s="31">
        <v>0</v>
      </c>
    </row>
    <row r="145" spans="1:21" x14ac:dyDescent="0.25">
      <c r="A145" t="s">
        <v>49</v>
      </c>
      <c r="B145" t="s">
        <v>50</v>
      </c>
      <c r="C145" t="s">
        <v>199</v>
      </c>
      <c r="D145" t="s">
        <v>83</v>
      </c>
      <c r="E145" t="s">
        <v>213</v>
      </c>
      <c r="F145" t="s">
        <v>85</v>
      </c>
      <c r="G145" t="s">
        <v>62</v>
      </c>
      <c r="I145" t="s">
        <v>54</v>
      </c>
      <c r="J145" t="s">
        <v>214</v>
      </c>
      <c r="K145" t="s">
        <v>215</v>
      </c>
      <c r="L145" s="31">
        <v>-645127.64</v>
      </c>
      <c r="M145" s="31">
        <v>-645127.64</v>
      </c>
      <c r="N145" s="31">
        <v>-645127.6899</v>
      </c>
      <c r="O145" s="31">
        <v>4.9899999983608723E-2</v>
      </c>
      <c r="P145" s="31">
        <v>0</v>
      </c>
      <c r="Q145" s="31">
        <v>0</v>
      </c>
      <c r="R145" s="31">
        <v>0</v>
      </c>
      <c r="S145" s="31">
        <v>0</v>
      </c>
      <c r="T145" s="32"/>
      <c r="U145" s="31">
        <v>0</v>
      </c>
    </row>
    <row r="146" spans="1:21" x14ac:dyDescent="0.25">
      <c r="A146" t="s">
        <v>49</v>
      </c>
      <c r="B146" t="s">
        <v>50</v>
      </c>
      <c r="C146" t="s">
        <v>199</v>
      </c>
      <c r="D146" t="s">
        <v>83</v>
      </c>
      <c r="E146" t="s">
        <v>213</v>
      </c>
      <c r="F146" t="s">
        <v>85</v>
      </c>
      <c r="G146" t="s">
        <v>62</v>
      </c>
      <c r="I146" t="s">
        <v>54</v>
      </c>
      <c r="J146" t="s">
        <v>216</v>
      </c>
      <c r="K146" t="s">
        <v>217</v>
      </c>
      <c r="L146" s="31">
        <v>-423780.0500000001</v>
      </c>
      <c r="M146" s="31">
        <v>-423780.0500000001</v>
      </c>
      <c r="N146" s="31">
        <v>-423779.99990000005</v>
      </c>
      <c r="O146" s="31">
        <v>-5.0100000087695662E-2</v>
      </c>
      <c r="P146" s="31">
        <v>0</v>
      </c>
      <c r="Q146" s="31">
        <v>0</v>
      </c>
      <c r="R146" s="31">
        <v>0</v>
      </c>
      <c r="S146" s="31">
        <v>0</v>
      </c>
      <c r="T146" s="32"/>
      <c r="U146" s="31">
        <v>0</v>
      </c>
    </row>
    <row r="147" spans="1:21" x14ac:dyDescent="0.25">
      <c r="A147" t="s">
        <v>49</v>
      </c>
      <c r="B147" t="s">
        <v>50</v>
      </c>
      <c r="C147" t="s">
        <v>199</v>
      </c>
      <c r="D147" t="s">
        <v>83</v>
      </c>
      <c r="E147" t="s">
        <v>213</v>
      </c>
      <c r="F147" t="s">
        <v>85</v>
      </c>
      <c r="G147" t="s">
        <v>62</v>
      </c>
      <c r="I147" t="s">
        <v>54</v>
      </c>
      <c r="J147" t="s">
        <v>93</v>
      </c>
      <c r="K147" t="s">
        <v>94</v>
      </c>
      <c r="L147" s="31">
        <v>-128520.1996294386</v>
      </c>
      <c r="M147" s="31">
        <v>-16422.360414598599</v>
      </c>
      <c r="N147" s="31">
        <v>-128520.1997</v>
      </c>
      <c r="O147" s="31">
        <v>7.0561378379352391E-5</v>
      </c>
      <c r="P147" s="31">
        <v>0</v>
      </c>
      <c r="Q147" s="31">
        <v>0</v>
      </c>
      <c r="R147" s="31">
        <v>0</v>
      </c>
      <c r="S147" s="31">
        <v>0</v>
      </c>
      <c r="T147" s="32"/>
      <c r="U147" s="31">
        <v>0</v>
      </c>
    </row>
    <row r="148" spans="1:21" x14ac:dyDescent="0.25">
      <c r="A148" t="s">
        <v>49</v>
      </c>
      <c r="B148" t="s">
        <v>50</v>
      </c>
      <c r="C148" t="s">
        <v>199</v>
      </c>
      <c r="D148" t="s">
        <v>83</v>
      </c>
      <c r="E148" t="s">
        <v>213</v>
      </c>
      <c r="F148" t="s">
        <v>85</v>
      </c>
      <c r="G148" t="s">
        <v>62</v>
      </c>
      <c r="I148" t="s">
        <v>54</v>
      </c>
      <c r="J148" t="s">
        <v>100</v>
      </c>
      <c r="K148" t="s">
        <v>101</v>
      </c>
      <c r="L148" s="31">
        <v>106.36440740705939</v>
      </c>
      <c r="M148" s="31">
        <v>-61.716360195999997</v>
      </c>
      <c r="N148" s="31">
        <v>-61.716359896648186</v>
      </c>
      <c r="O148" s="31">
        <v>168.08076730370749</v>
      </c>
      <c r="P148" s="31">
        <v>0</v>
      </c>
      <c r="Q148" s="31">
        <v>0</v>
      </c>
      <c r="R148" s="31">
        <v>0</v>
      </c>
      <c r="S148" s="31">
        <v>0</v>
      </c>
      <c r="T148" s="32"/>
      <c r="U148" s="31">
        <v>0</v>
      </c>
    </row>
    <row r="149" spans="1:21" x14ac:dyDescent="0.25">
      <c r="A149" t="s">
        <v>49</v>
      </c>
      <c r="B149" t="s">
        <v>50</v>
      </c>
      <c r="C149" t="s">
        <v>199</v>
      </c>
      <c r="D149" t="s">
        <v>83</v>
      </c>
      <c r="E149" t="s">
        <v>213</v>
      </c>
      <c r="F149" t="s">
        <v>85</v>
      </c>
      <c r="G149" t="s">
        <v>62</v>
      </c>
      <c r="I149" t="s">
        <v>54</v>
      </c>
      <c r="J149" t="s">
        <v>218</v>
      </c>
      <c r="K149" t="s">
        <v>219</v>
      </c>
      <c r="L149" s="31">
        <v>-30684999</v>
      </c>
      <c r="M149" s="31">
        <v>0</v>
      </c>
      <c r="N149" s="31">
        <v>-30684999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2"/>
      <c r="U149" s="31">
        <v>0</v>
      </c>
    </row>
    <row r="150" spans="1:21" x14ac:dyDescent="0.25">
      <c r="A150" t="s">
        <v>49</v>
      </c>
      <c r="B150" t="s">
        <v>50</v>
      </c>
      <c r="C150" t="s">
        <v>199</v>
      </c>
      <c r="D150" t="s">
        <v>83</v>
      </c>
      <c r="E150" t="s">
        <v>213</v>
      </c>
      <c r="F150" t="s">
        <v>85</v>
      </c>
      <c r="G150" t="s">
        <v>62</v>
      </c>
      <c r="I150" t="s">
        <v>54</v>
      </c>
      <c r="J150" t="s">
        <v>220</v>
      </c>
      <c r="K150" t="s">
        <v>221</v>
      </c>
      <c r="L150" s="31">
        <v>0</v>
      </c>
      <c r="M150" s="31">
        <v>0</v>
      </c>
      <c r="N150" s="31">
        <v>1243.4801</v>
      </c>
      <c r="O150" s="31">
        <v>-1243.4801</v>
      </c>
      <c r="P150" s="31">
        <v>0</v>
      </c>
      <c r="Q150" s="31">
        <v>0</v>
      </c>
      <c r="R150" s="31">
        <v>0</v>
      </c>
      <c r="S150" s="31">
        <v>0</v>
      </c>
      <c r="T150" s="32"/>
      <c r="U150" s="31">
        <v>-1243</v>
      </c>
    </row>
    <row r="151" spans="1:21" x14ac:dyDescent="0.25">
      <c r="A151" t="s">
        <v>49</v>
      </c>
      <c r="B151" t="s">
        <v>50</v>
      </c>
      <c r="C151" t="s">
        <v>199</v>
      </c>
      <c r="D151" t="s">
        <v>83</v>
      </c>
      <c r="E151" t="s">
        <v>222</v>
      </c>
      <c r="F151" t="s">
        <v>223</v>
      </c>
      <c r="G151" t="s">
        <v>62</v>
      </c>
      <c r="I151" t="s">
        <v>54</v>
      </c>
      <c r="J151" t="s">
        <v>51</v>
      </c>
      <c r="K151" t="s">
        <v>51</v>
      </c>
      <c r="L151" s="31">
        <v>-513345.06595998304</v>
      </c>
      <c r="M151" s="31">
        <v>46440.262108325172</v>
      </c>
      <c r="N151" s="31">
        <v>-275788.83301793062</v>
      </c>
      <c r="O151" s="31">
        <v>-237556.23294205259</v>
      </c>
      <c r="P151" s="31">
        <v>-237556.23294205259</v>
      </c>
      <c r="Q151" s="31">
        <v>0</v>
      </c>
      <c r="R151" s="31">
        <v>0</v>
      </c>
      <c r="S151" s="31">
        <v>0</v>
      </c>
      <c r="T151" s="32"/>
      <c r="U151" s="31">
        <v>0</v>
      </c>
    </row>
    <row r="152" spans="1:21" x14ac:dyDescent="0.25">
      <c r="A152" t="s">
        <v>49</v>
      </c>
      <c r="B152" t="s">
        <v>50</v>
      </c>
      <c r="C152" t="s">
        <v>199</v>
      </c>
      <c r="D152" t="s">
        <v>83</v>
      </c>
      <c r="E152" t="s">
        <v>222</v>
      </c>
      <c r="F152" t="s">
        <v>223</v>
      </c>
      <c r="G152" t="s">
        <v>62</v>
      </c>
      <c r="I152" t="s">
        <v>54</v>
      </c>
      <c r="J152" t="s">
        <v>93</v>
      </c>
      <c r="K152" t="s">
        <v>94</v>
      </c>
      <c r="L152" s="31">
        <v>-1321943.2389936415</v>
      </c>
      <c r="M152" s="31">
        <v>-210944.58299992149</v>
      </c>
      <c r="N152" s="31">
        <v>-1221994.2311424997</v>
      </c>
      <c r="O152" s="31">
        <v>-99949.007851141709</v>
      </c>
      <c r="P152" s="31">
        <v>-99949.007851141709</v>
      </c>
      <c r="Q152" s="31">
        <v>0</v>
      </c>
      <c r="R152" s="31">
        <v>0</v>
      </c>
      <c r="S152" s="31">
        <v>0</v>
      </c>
      <c r="T152" s="32"/>
      <c r="U152" s="31">
        <v>0</v>
      </c>
    </row>
    <row r="153" spans="1:21" x14ac:dyDescent="0.25">
      <c r="A153" t="s">
        <v>49</v>
      </c>
      <c r="B153" t="s">
        <v>50</v>
      </c>
      <c r="C153" t="s">
        <v>199</v>
      </c>
      <c r="D153" t="s">
        <v>83</v>
      </c>
      <c r="E153" t="s">
        <v>222</v>
      </c>
      <c r="F153" t="s">
        <v>223</v>
      </c>
      <c r="G153" t="s">
        <v>62</v>
      </c>
      <c r="I153" t="s">
        <v>54</v>
      </c>
      <c r="J153" t="s">
        <v>100</v>
      </c>
      <c r="K153" t="s">
        <v>101</v>
      </c>
      <c r="L153" s="31">
        <v>404.75193979871619</v>
      </c>
      <c r="M153" s="31">
        <v>0</v>
      </c>
      <c r="N153" s="31">
        <v>0</v>
      </c>
      <c r="O153" s="31">
        <v>404.75193979871619</v>
      </c>
      <c r="P153" s="31">
        <v>0</v>
      </c>
      <c r="Q153" s="31">
        <v>0</v>
      </c>
      <c r="R153" s="31">
        <v>0</v>
      </c>
      <c r="S153" s="31">
        <v>0</v>
      </c>
      <c r="T153" s="32"/>
      <c r="U153" s="31">
        <v>0</v>
      </c>
    </row>
    <row r="154" spans="1:21" x14ac:dyDescent="0.25">
      <c r="A154" t="s">
        <v>49</v>
      </c>
      <c r="B154" t="s">
        <v>224</v>
      </c>
      <c r="C154" t="s">
        <v>116</v>
      </c>
      <c r="D154" t="s">
        <v>117</v>
      </c>
      <c r="E154" t="s">
        <v>118</v>
      </c>
      <c r="F154" t="s">
        <v>119</v>
      </c>
      <c r="G154" t="s">
        <v>62</v>
      </c>
      <c r="I154" t="s">
        <v>54</v>
      </c>
      <c r="J154" t="s">
        <v>51</v>
      </c>
      <c r="K154" t="s">
        <v>51</v>
      </c>
      <c r="L154" s="31">
        <v>-99128.666413198269</v>
      </c>
      <c r="M154" s="31">
        <v>-21587.8</v>
      </c>
      <c r="N154" s="31">
        <v>-98006.394035697507</v>
      </c>
      <c r="O154" s="31">
        <v>-1122.2723775007616</v>
      </c>
      <c r="P154" s="31">
        <v>-1122.2723775007616</v>
      </c>
      <c r="Q154" s="31">
        <v>0</v>
      </c>
      <c r="R154" s="31">
        <v>0</v>
      </c>
      <c r="S154" s="31">
        <v>0</v>
      </c>
      <c r="T154" s="32"/>
      <c r="U154" s="31">
        <v>0</v>
      </c>
    </row>
    <row r="155" spans="1:21" x14ac:dyDescent="0.25">
      <c r="A155" t="s">
        <v>49</v>
      </c>
      <c r="B155" t="s">
        <v>224</v>
      </c>
      <c r="C155" t="s">
        <v>116</v>
      </c>
      <c r="D155" t="s">
        <v>117</v>
      </c>
      <c r="E155" t="s">
        <v>118</v>
      </c>
      <c r="F155" t="s">
        <v>119</v>
      </c>
      <c r="G155" t="s">
        <v>62</v>
      </c>
      <c r="I155" t="s">
        <v>54</v>
      </c>
      <c r="J155" t="s">
        <v>120</v>
      </c>
      <c r="K155" t="s">
        <v>121</v>
      </c>
      <c r="L155" s="31">
        <v>-2887.4790936667109</v>
      </c>
      <c r="M155" s="31">
        <v>0</v>
      </c>
      <c r="N155" s="31">
        <v>-2743.9794394144001</v>
      </c>
      <c r="O155" s="31">
        <v>-143.49965425231085</v>
      </c>
      <c r="P155" s="31">
        <v>0</v>
      </c>
      <c r="Q155" s="31">
        <v>0</v>
      </c>
      <c r="R155" s="31">
        <v>0</v>
      </c>
      <c r="S155" s="31">
        <v>0</v>
      </c>
      <c r="T155" s="32"/>
      <c r="U155" s="31">
        <v>0</v>
      </c>
    </row>
    <row r="156" spans="1:21" x14ac:dyDescent="0.25">
      <c r="A156" t="s">
        <v>49</v>
      </c>
      <c r="B156" t="s">
        <v>224</v>
      </c>
      <c r="C156" t="s">
        <v>116</v>
      </c>
      <c r="D156" t="s">
        <v>117</v>
      </c>
      <c r="E156" t="s">
        <v>128</v>
      </c>
      <c r="F156" t="s">
        <v>129</v>
      </c>
      <c r="G156" t="s">
        <v>62</v>
      </c>
      <c r="I156" t="s">
        <v>54</v>
      </c>
      <c r="J156" t="s">
        <v>51</v>
      </c>
      <c r="K156" t="s">
        <v>51</v>
      </c>
      <c r="L156" s="31">
        <v>-281527.90292976896</v>
      </c>
      <c r="M156" s="31">
        <v>-14464.42</v>
      </c>
      <c r="N156" s="31">
        <v>-247602.19074496551</v>
      </c>
      <c r="O156" s="31">
        <v>-33925.712184803393</v>
      </c>
      <c r="P156" s="31">
        <v>-33925.712184803393</v>
      </c>
      <c r="Q156" s="31">
        <v>0</v>
      </c>
      <c r="R156" s="31">
        <v>0</v>
      </c>
      <c r="S156" s="31">
        <v>0</v>
      </c>
      <c r="T156" s="32"/>
      <c r="U156" s="31">
        <v>0</v>
      </c>
    </row>
    <row r="157" spans="1:21" x14ac:dyDescent="0.25">
      <c r="A157" t="s">
        <v>49</v>
      </c>
      <c r="B157" t="s">
        <v>224</v>
      </c>
      <c r="C157" t="s">
        <v>116</v>
      </c>
      <c r="D157" t="s">
        <v>117</v>
      </c>
      <c r="E157" t="s">
        <v>128</v>
      </c>
      <c r="F157" t="s">
        <v>129</v>
      </c>
      <c r="G157" t="s">
        <v>62</v>
      </c>
      <c r="I157" t="s">
        <v>54</v>
      </c>
      <c r="J157" t="s">
        <v>120</v>
      </c>
      <c r="K157" t="s">
        <v>121</v>
      </c>
      <c r="L157" s="31">
        <v>-15425.89497803931</v>
      </c>
      <c r="M157" s="31">
        <v>0</v>
      </c>
      <c r="N157" s="31">
        <v>-14707.279638026401</v>
      </c>
      <c r="O157" s="31">
        <v>-718.61534001290966</v>
      </c>
      <c r="P157" s="31">
        <v>0</v>
      </c>
      <c r="Q157" s="31">
        <v>0</v>
      </c>
      <c r="R157" s="31">
        <v>0</v>
      </c>
      <c r="S157" s="31">
        <v>0</v>
      </c>
      <c r="T157" s="32"/>
      <c r="U157" s="31">
        <v>0</v>
      </c>
    </row>
    <row r="158" spans="1:21" x14ac:dyDescent="0.25">
      <c r="A158" t="s">
        <v>49</v>
      </c>
      <c r="B158" t="s">
        <v>224</v>
      </c>
      <c r="C158" t="s">
        <v>116</v>
      </c>
      <c r="D158" t="s">
        <v>117</v>
      </c>
      <c r="E158" t="s">
        <v>134</v>
      </c>
      <c r="F158" t="s">
        <v>135</v>
      </c>
      <c r="G158" t="s">
        <v>62</v>
      </c>
      <c r="I158" t="s">
        <v>54</v>
      </c>
      <c r="J158" t="s">
        <v>51</v>
      </c>
      <c r="K158" t="s">
        <v>51</v>
      </c>
      <c r="L158" s="31">
        <v>-87423.791059324198</v>
      </c>
      <c r="M158" s="31">
        <v>-4387.09</v>
      </c>
      <c r="N158" s="31">
        <v>-85974.958342584519</v>
      </c>
      <c r="O158" s="31">
        <v>-1448.8327167396637</v>
      </c>
      <c r="P158" s="31">
        <v>-1448.8327167396637</v>
      </c>
      <c r="Q158" s="31">
        <v>0</v>
      </c>
      <c r="R158" s="31">
        <v>0</v>
      </c>
      <c r="S158" s="31">
        <v>0</v>
      </c>
      <c r="T158" s="32"/>
      <c r="U158" s="31">
        <v>0</v>
      </c>
    </row>
    <row r="159" spans="1:21" x14ac:dyDescent="0.25">
      <c r="A159" t="s">
        <v>49</v>
      </c>
      <c r="B159" t="s">
        <v>224</v>
      </c>
      <c r="C159" t="s">
        <v>116</v>
      </c>
      <c r="D159" t="s">
        <v>117</v>
      </c>
      <c r="E159" t="s">
        <v>134</v>
      </c>
      <c r="F159" t="s">
        <v>135</v>
      </c>
      <c r="G159" t="s">
        <v>62</v>
      </c>
      <c r="I159" t="s">
        <v>54</v>
      </c>
      <c r="J159" t="s">
        <v>120</v>
      </c>
      <c r="K159" t="s">
        <v>121</v>
      </c>
      <c r="L159" s="31">
        <v>-5226.866196303532</v>
      </c>
      <c r="M159" s="31">
        <v>0</v>
      </c>
      <c r="N159" s="31">
        <v>-4983.4566316312003</v>
      </c>
      <c r="O159" s="31">
        <v>-243.40956467233195</v>
      </c>
      <c r="P159" s="31">
        <v>0</v>
      </c>
      <c r="Q159" s="31">
        <v>0</v>
      </c>
      <c r="R159" s="31">
        <v>0</v>
      </c>
      <c r="S159" s="31">
        <v>0</v>
      </c>
      <c r="T159" s="32"/>
      <c r="U159" s="31">
        <v>0</v>
      </c>
    </row>
    <row r="160" spans="1:21" ht="20.100000000000001" customHeight="1" x14ac:dyDescent="0.25">
      <c r="A160" t="s">
        <v>49</v>
      </c>
      <c r="B160" t="s">
        <v>224</v>
      </c>
      <c r="C160" t="s">
        <v>116</v>
      </c>
      <c r="D160" t="s">
        <v>117</v>
      </c>
      <c r="E160" t="s">
        <v>140</v>
      </c>
      <c r="F160" t="s">
        <v>141</v>
      </c>
      <c r="G160" t="s">
        <v>62</v>
      </c>
      <c r="I160" t="s">
        <v>54</v>
      </c>
      <c r="J160" t="s">
        <v>51</v>
      </c>
      <c r="K160" t="s">
        <v>51</v>
      </c>
      <c r="L160" s="31">
        <v>-602064.05907866824</v>
      </c>
      <c r="M160" s="31">
        <v>-179143.40999999997</v>
      </c>
      <c r="N160" s="31">
        <v>-471074.97909103747</v>
      </c>
      <c r="O160" s="31">
        <v>-130989.07998763076</v>
      </c>
      <c r="P160" s="31">
        <v>-130989.07998763076</v>
      </c>
      <c r="Q160" s="31">
        <v>0</v>
      </c>
      <c r="R160" s="31">
        <v>0</v>
      </c>
      <c r="S160" s="31">
        <v>0</v>
      </c>
      <c r="T160" s="32"/>
      <c r="U160" s="31">
        <v>0</v>
      </c>
    </row>
    <row r="161" spans="1:21" x14ac:dyDescent="0.25">
      <c r="A161" t="s">
        <v>49</v>
      </c>
      <c r="B161" t="s">
        <v>224</v>
      </c>
      <c r="C161" t="s">
        <v>116</v>
      </c>
      <c r="D161" t="s">
        <v>117</v>
      </c>
      <c r="E161" t="s">
        <v>140</v>
      </c>
      <c r="F161" t="s">
        <v>141</v>
      </c>
      <c r="G161" t="s">
        <v>62</v>
      </c>
      <c r="I161" t="s">
        <v>54</v>
      </c>
      <c r="J161" t="s">
        <v>120</v>
      </c>
      <c r="K161" t="s">
        <v>121</v>
      </c>
      <c r="L161" s="31">
        <v>-24191.675523031372</v>
      </c>
      <c r="M161" s="31">
        <v>0</v>
      </c>
      <c r="N161" s="31">
        <v>-23047.607541429596</v>
      </c>
      <c r="O161" s="31">
        <v>-1144.0679816017728</v>
      </c>
      <c r="P161" s="31">
        <v>0</v>
      </c>
      <c r="Q161" s="31">
        <v>0</v>
      </c>
      <c r="R161" s="31">
        <v>0</v>
      </c>
      <c r="S161" s="31">
        <v>0</v>
      </c>
      <c r="T161" s="32"/>
      <c r="U161" s="31">
        <v>0</v>
      </c>
    </row>
    <row r="162" spans="1:21" x14ac:dyDescent="0.25">
      <c r="A162" t="s">
        <v>49</v>
      </c>
      <c r="B162" t="s">
        <v>224</v>
      </c>
      <c r="C162" t="s">
        <v>116</v>
      </c>
      <c r="D162" t="s">
        <v>117</v>
      </c>
      <c r="E162" t="s">
        <v>144</v>
      </c>
      <c r="F162" t="s">
        <v>145</v>
      </c>
      <c r="G162" t="s">
        <v>62</v>
      </c>
      <c r="I162" t="s">
        <v>54</v>
      </c>
      <c r="J162" t="s">
        <v>51</v>
      </c>
      <c r="K162" t="s">
        <v>51</v>
      </c>
      <c r="L162" s="31">
        <v>-844660.13286364381</v>
      </c>
      <c r="M162" s="31">
        <v>-218470.58000000002</v>
      </c>
      <c r="N162" s="31">
        <v>-577540.49654170661</v>
      </c>
      <c r="O162" s="31">
        <v>-267119.63632193703</v>
      </c>
      <c r="P162" s="31">
        <v>-267119.63632193703</v>
      </c>
      <c r="Q162" s="31">
        <v>0</v>
      </c>
      <c r="R162" s="31">
        <v>0</v>
      </c>
      <c r="S162" s="31">
        <v>0</v>
      </c>
      <c r="T162" s="32"/>
      <c r="U162" s="31">
        <v>0</v>
      </c>
    </row>
    <row r="163" spans="1:21" x14ac:dyDescent="0.25">
      <c r="A163" t="s">
        <v>49</v>
      </c>
      <c r="B163" t="s">
        <v>224</v>
      </c>
      <c r="C163" t="s">
        <v>116</v>
      </c>
      <c r="D163" t="s">
        <v>117</v>
      </c>
      <c r="E163" t="s">
        <v>144</v>
      </c>
      <c r="F163" t="s">
        <v>145</v>
      </c>
      <c r="G163" t="s">
        <v>62</v>
      </c>
      <c r="I163" t="s">
        <v>54</v>
      </c>
      <c r="J163" t="s">
        <v>120</v>
      </c>
      <c r="K163" t="s">
        <v>121</v>
      </c>
      <c r="L163" s="31">
        <v>-2354.0633304804269</v>
      </c>
      <c r="M163" s="31">
        <v>0</v>
      </c>
      <c r="N163" s="31">
        <v>-2244.6433824064002</v>
      </c>
      <c r="O163" s="31">
        <v>-109.41994807402705</v>
      </c>
      <c r="P163" s="31">
        <v>0</v>
      </c>
      <c r="Q163" s="31">
        <v>0</v>
      </c>
      <c r="R163" s="31">
        <v>0</v>
      </c>
      <c r="S163" s="31">
        <v>0</v>
      </c>
      <c r="T163" s="32"/>
      <c r="U163" s="31">
        <v>0</v>
      </c>
    </row>
    <row r="164" spans="1:21" x14ac:dyDescent="0.25">
      <c r="A164" t="s">
        <v>49</v>
      </c>
      <c r="B164" t="s">
        <v>224</v>
      </c>
      <c r="C164" t="s">
        <v>116</v>
      </c>
      <c r="D164" t="s">
        <v>117</v>
      </c>
      <c r="E164" t="s">
        <v>146</v>
      </c>
      <c r="F164" t="s">
        <v>80</v>
      </c>
      <c r="G164" t="s">
        <v>62</v>
      </c>
      <c r="I164" t="s">
        <v>54</v>
      </c>
      <c r="J164" t="s">
        <v>51</v>
      </c>
      <c r="K164" t="s">
        <v>51</v>
      </c>
      <c r="L164" s="31">
        <v>-1740588.2465296453</v>
      </c>
      <c r="M164" s="31">
        <v>-245824.96000000011</v>
      </c>
      <c r="N164" s="31">
        <v>-1542150.0036219836</v>
      </c>
      <c r="O164" s="31">
        <v>-198438.24290766142</v>
      </c>
      <c r="P164" s="31">
        <v>-198438.24290766142</v>
      </c>
      <c r="Q164" s="31">
        <v>0</v>
      </c>
      <c r="R164" s="31">
        <v>0</v>
      </c>
      <c r="S164" s="31">
        <v>0</v>
      </c>
      <c r="T164" s="32"/>
      <c r="U164" s="31">
        <v>0</v>
      </c>
    </row>
    <row r="165" spans="1:21" x14ac:dyDescent="0.25">
      <c r="A165" t="s">
        <v>49</v>
      </c>
      <c r="B165" t="s">
        <v>224</v>
      </c>
      <c r="C165" t="s">
        <v>116</v>
      </c>
      <c r="D165" t="s">
        <v>117</v>
      </c>
      <c r="E165" t="s">
        <v>146</v>
      </c>
      <c r="F165" t="s">
        <v>80</v>
      </c>
      <c r="G165" t="s">
        <v>62</v>
      </c>
      <c r="I165" t="s">
        <v>54</v>
      </c>
      <c r="J165" t="s">
        <v>120</v>
      </c>
      <c r="K165" t="s">
        <v>121</v>
      </c>
      <c r="L165" s="31">
        <v>-90444.093441184144</v>
      </c>
      <c r="M165" s="31">
        <v>0</v>
      </c>
      <c r="N165" s="31">
        <v>-88303.612859377594</v>
      </c>
      <c r="O165" s="31">
        <v>-2140.4805818065543</v>
      </c>
      <c r="P165" s="31">
        <v>0</v>
      </c>
      <c r="Q165" s="31">
        <v>0</v>
      </c>
      <c r="R165" s="31">
        <v>0</v>
      </c>
      <c r="S165" s="31">
        <v>0</v>
      </c>
      <c r="T165" s="32"/>
      <c r="U165" s="31">
        <v>0</v>
      </c>
    </row>
    <row r="166" spans="1:21" x14ac:dyDescent="0.25">
      <c r="A166" t="s">
        <v>49</v>
      </c>
      <c r="B166" t="s">
        <v>224</v>
      </c>
      <c r="C166" t="s">
        <v>116</v>
      </c>
      <c r="D166" t="s">
        <v>117</v>
      </c>
      <c r="E166" t="s">
        <v>147</v>
      </c>
      <c r="F166" t="s">
        <v>148</v>
      </c>
      <c r="G166" t="s">
        <v>62</v>
      </c>
      <c r="I166" t="s">
        <v>54</v>
      </c>
      <c r="J166" t="s">
        <v>51</v>
      </c>
      <c r="K166" t="s">
        <v>51</v>
      </c>
      <c r="L166" s="31">
        <v>-986470.28518074914</v>
      </c>
      <c r="M166" s="31">
        <v>-20102.37</v>
      </c>
      <c r="N166" s="31">
        <v>-944097.84027510835</v>
      </c>
      <c r="O166" s="31">
        <v>-42372.444905640732</v>
      </c>
      <c r="P166" s="31">
        <v>-42372.444905640732</v>
      </c>
      <c r="Q166" s="31">
        <v>0</v>
      </c>
      <c r="R166" s="31">
        <v>0</v>
      </c>
      <c r="S166" s="31">
        <v>0</v>
      </c>
      <c r="T166" s="32"/>
      <c r="U166" s="31">
        <v>0</v>
      </c>
    </row>
    <row r="167" spans="1:21" x14ac:dyDescent="0.25">
      <c r="A167" t="s">
        <v>49</v>
      </c>
      <c r="B167" t="s">
        <v>224</v>
      </c>
      <c r="C167" t="s">
        <v>116</v>
      </c>
      <c r="D167" t="s">
        <v>117</v>
      </c>
      <c r="E167" t="s">
        <v>147</v>
      </c>
      <c r="F167" t="s">
        <v>148</v>
      </c>
      <c r="G167" t="s">
        <v>62</v>
      </c>
      <c r="I167" t="s">
        <v>54</v>
      </c>
      <c r="J167" t="s">
        <v>120</v>
      </c>
      <c r="K167" t="s">
        <v>121</v>
      </c>
      <c r="L167" s="31">
        <v>-53376.964987460196</v>
      </c>
      <c r="M167" s="31">
        <v>0</v>
      </c>
      <c r="N167" s="31">
        <v>-52015.987138350392</v>
      </c>
      <c r="O167" s="31">
        <v>-1360.9778491098041</v>
      </c>
      <c r="P167" s="31">
        <v>0</v>
      </c>
      <c r="Q167" s="31">
        <v>0</v>
      </c>
      <c r="R167" s="31">
        <v>0</v>
      </c>
      <c r="S167" s="31">
        <v>0</v>
      </c>
      <c r="T167" s="32"/>
      <c r="U167" s="31">
        <v>0</v>
      </c>
    </row>
    <row r="168" spans="1:21" x14ac:dyDescent="0.25">
      <c r="A168" t="s">
        <v>49</v>
      </c>
      <c r="B168" t="s">
        <v>224</v>
      </c>
      <c r="C168" t="s">
        <v>116</v>
      </c>
      <c r="D168" t="s">
        <v>117</v>
      </c>
      <c r="E168" t="s">
        <v>149</v>
      </c>
      <c r="F168" t="s">
        <v>150</v>
      </c>
      <c r="G168" t="s">
        <v>62</v>
      </c>
      <c r="I168" t="s">
        <v>54</v>
      </c>
      <c r="J168" t="s">
        <v>51</v>
      </c>
      <c r="K168" t="s">
        <v>51</v>
      </c>
      <c r="L168" s="31">
        <v>-1766599.7399611836</v>
      </c>
      <c r="M168" s="31">
        <v>-159429.67000000001</v>
      </c>
      <c r="N168" s="31">
        <v>-1688897.1506000722</v>
      </c>
      <c r="O168" s="31">
        <v>-77702.589361111808</v>
      </c>
      <c r="P168" s="31">
        <v>-77702.589361111808</v>
      </c>
      <c r="Q168" s="31">
        <v>0</v>
      </c>
      <c r="R168" s="31">
        <v>0</v>
      </c>
      <c r="S168" s="31">
        <v>0</v>
      </c>
      <c r="T168" s="32"/>
      <c r="U168" s="31">
        <v>0</v>
      </c>
    </row>
    <row r="169" spans="1:21" x14ac:dyDescent="0.25">
      <c r="A169" t="s">
        <v>49</v>
      </c>
      <c r="B169" t="s">
        <v>224</v>
      </c>
      <c r="C169" t="s">
        <v>116</v>
      </c>
      <c r="D169" t="s">
        <v>117</v>
      </c>
      <c r="E169" t="s">
        <v>149</v>
      </c>
      <c r="F169" t="s">
        <v>150</v>
      </c>
      <c r="G169" t="s">
        <v>62</v>
      </c>
      <c r="I169" t="s">
        <v>54</v>
      </c>
      <c r="J169" t="s">
        <v>120</v>
      </c>
      <c r="K169" t="s">
        <v>121</v>
      </c>
      <c r="L169" s="31">
        <v>-29241.069150050345</v>
      </c>
      <c r="M169" s="31">
        <v>0</v>
      </c>
      <c r="N169" s="31">
        <v>-27712.389691682401</v>
      </c>
      <c r="O169" s="31">
        <v>-1528.6794583679521</v>
      </c>
      <c r="P169" s="31">
        <v>0</v>
      </c>
      <c r="Q169" s="31">
        <v>0</v>
      </c>
      <c r="R169" s="31">
        <v>0</v>
      </c>
      <c r="S169" s="31">
        <v>0</v>
      </c>
      <c r="T169" s="32"/>
      <c r="U169" s="31">
        <v>0</v>
      </c>
    </row>
    <row r="170" spans="1:21" x14ac:dyDescent="0.25">
      <c r="A170" t="s">
        <v>49</v>
      </c>
      <c r="B170" t="s">
        <v>224</v>
      </c>
      <c r="C170" t="s">
        <v>116</v>
      </c>
      <c r="D170" t="s">
        <v>117</v>
      </c>
      <c r="E170" t="s">
        <v>151</v>
      </c>
      <c r="F170" t="s">
        <v>152</v>
      </c>
      <c r="G170" t="s">
        <v>62</v>
      </c>
      <c r="I170" t="s">
        <v>54</v>
      </c>
      <c r="J170" t="s">
        <v>51</v>
      </c>
      <c r="K170" t="s">
        <v>51</v>
      </c>
      <c r="L170" s="31">
        <v>-1702657.1122326972</v>
      </c>
      <c r="M170" s="31">
        <v>-112014.03</v>
      </c>
      <c r="N170" s="31">
        <v>-1572712.9290191524</v>
      </c>
      <c r="O170" s="31">
        <v>-129944.18321354483</v>
      </c>
      <c r="P170" s="31">
        <v>-129944.18321354483</v>
      </c>
      <c r="Q170" s="31">
        <v>0</v>
      </c>
      <c r="R170" s="31">
        <v>0</v>
      </c>
      <c r="S170" s="31">
        <v>0</v>
      </c>
      <c r="T170" s="32"/>
      <c r="U170" s="31">
        <v>0</v>
      </c>
    </row>
    <row r="171" spans="1:21" x14ac:dyDescent="0.25">
      <c r="A171" t="s">
        <v>49</v>
      </c>
      <c r="B171" t="s">
        <v>224</v>
      </c>
      <c r="C171" t="s">
        <v>116</v>
      </c>
      <c r="D171" t="s">
        <v>117</v>
      </c>
      <c r="E171" t="s">
        <v>151</v>
      </c>
      <c r="F171" t="s">
        <v>152</v>
      </c>
      <c r="G171" t="s">
        <v>62</v>
      </c>
      <c r="I171" t="s">
        <v>54</v>
      </c>
      <c r="J171" t="s">
        <v>120</v>
      </c>
      <c r="K171" t="s">
        <v>121</v>
      </c>
      <c r="L171" s="31">
        <v>-367673.20704702934</v>
      </c>
      <c r="M171" s="31">
        <v>0</v>
      </c>
      <c r="N171" s="31">
        <v>-287542.60239829123</v>
      </c>
      <c r="O171" s="31">
        <v>-80130.604648738125</v>
      </c>
      <c r="P171" s="31">
        <v>0</v>
      </c>
      <c r="Q171" s="31">
        <v>0</v>
      </c>
      <c r="R171" s="31">
        <v>0</v>
      </c>
      <c r="S171" s="31">
        <v>0</v>
      </c>
      <c r="T171" s="32"/>
      <c r="U171" s="31">
        <v>0</v>
      </c>
    </row>
    <row r="172" spans="1:21" x14ac:dyDescent="0.25">
      <c r="A172" t="s">
        <v>49</v>
      </c>
      <c r="B172" t="s">
        <v>224</v>
      </c>
      <c r="C172" t="s">
        <v>116</v>
      </c>
      <c r="D172" t="s">
        <v>117</v>
      </c>
      <c r="E172" t="s">
        <v>153</v>
      </c>
      <c r="F172" t="s">
        <v>154</v>
      </c>
      <c r="G172" t="s">
        <v>62</v>
      </c>
      <c r="I172" t="s">
        <v>54</v>
      </c>
      <c r="J172" t="s">
        <v>51</v>
      </c>
      <c r="K172" t="s">
        <v>51</v>
      </c>
      <c r="L172" s="31">
        <v>-873704.71565112192</v>
      </c>
      <c r="M172" s="31">
        <v>-124619.97000000003</v>
      </c>
      <c r="N172" s="31">
        <v>-739871.55092769256</v>
      </c>
      <c r="O172" s="31">
        <v>-133833.16472342936</v>
      </c>
      <c r="P172" s="31">
        <v>-133833.16472342936</v>
      </c>
      <c r="Q172" s="31">
        <v>0</v>
      </c>
      <c r="R172" s="31">
        <v>0</v>
      </c>
      <c r="S172" s="31">
        <v>0</v>
      </c>
      <c r="T172" s="32"/>
      <c r="U172" s="31">
        <v>0</v>
      </c>
    </row>
    <row r="173" spans="1:21" x14ac:dyDescent="0.25">
      <c r="A173" t="s">
        <v>49</v>
      </c>
      <c r="B173" t="s">
        <v>224</v>
      </c>
      <c r="C173" t="s">
        <v>116</v>
      </c>
      <c r="D173" t="s">
        <v>117</v>
      </c>
      <c r="E173" t="s">
        <v>153</v>
      </c>
      <c r="F173" t="s">
        <v>154</v>
      </c>
      <c r="G173" t="s">
        <v>62</v>
      </c>
      <c r="I173" t="s">
        <v>54</v>
      </c>
      <c r="J173" t="s">
        <v>120</v>
      </c>
      <c r="K173" t="s">
        <v>121</v>
      </c>
      <c r="L173" s="31">
        <v>-42391.686202754609</v>
      </c>
      <c r="M173" s="31">
        <v>0</v>
      </c>
      <c r="N173" s="31">
        <v>-40361.980979390399</v>
      </c>
      <c r="O173" s="31">
        <v>-2029.7052233642098</v>
      </c>
      <c r="P173" s="31">
        <v>0</v>
      </c>
      <c r="Q173" s="31">
        <v>0</v>
      </c>
      <c r="R173" s="31">
        <v>0</v>
      </c>
      <c r="S173" s="31">
        <v>0</v>
      </c>
      <c r="T173" s="32"/>
      <c r="U173" s="31">
        <v>0</v>
      </c>
    </row>
    <row r="174" spans="1:21" x14ac:dyDescent="0.25">
      <c r="A174" t="s">
        <v>49</v>
      </c>
      <c r="B174" t="s">
        <v>287</v>
      </c>
      <c r="C174" t="s">
        <v>116</v>
      </c>
      <c r="D174" t="s">
        <v>117</v>
      </c>
      <c r="E174" t="s">
        <v>153</v>
      </c>
      <c r="F174" t="s">
        <v>154</v>
      </c>
      <c r="G174" t="s">
        <v>62</v>
      </c>
      <c r="I174" t="s">
        <v>54</v>
      </c>
      <c r="J174" t="s">
        <v>51</v>
      </c>
      <c r="K174" t="s">
        <v>51</v>
      </c>
      <c r="L174" s="31">
        <v>-641177.99979000003</v>
      </c>
      <c r="M174" s="31">
        <v>0</v>
      </c>
      <c r="N174" s="31">
        <v>-641177.99930000014</v>
      </c>
      <c r="O174" s="31">
        <v>-4.8999988939613104E-4</v>
      </c>
      <c r="P174" s="31">
        <v>-4.8999988939613104E-4</v>
      </c>
      <c r="Q174" s="31">
        <v>0</v>
      </c>
      <c r="R174" s="31">
        <v>0</v>
      </c>
      <c r="S174" s="31">
        <v>0</v>
      </c>
      <c r="T174" s="32"/>
      <c r="U174" s="31">
        <v>0</v>
      </c>
    </row>
    <row r="175" spans="1:21" x14ac:dyDescent="0.25">
      <c r="A175" t="s">
        <v>49</v>
      </c>
      <c r="B175" t="s">
        <v>287</v>
      </c>
      <c r="C175" t="s">
        <v>116</v>
      </c>
      <c r="D175" t="s">
        <v>117</v>
      </c>
      <c r="E175" t="s">
        <v>153</v>
      </c>
      <c r="F175" t="s">
        <v>154</v>
      </c>
      <c r="G175" t="s">
        <v>62</v>
      </c>
      <c r="I175" t="s">
        <v>54</v>
      </c>
      <c r="J175" t="s">
        <v>120</v>
      </c>
      <c r="K175" t="s">
        <v>121</v>
      </c>
      <c r="L175" s="31">
        <v>-198616.99999000004</v>
      </c>
      <c r="M175" s="31">
        <v>0</v>
      </c>
      <c r="N175" s="31">
        <v>-164639.82</v>
      </c>
      <c r="O175" s="31">
        <v>-33977.179990000019</v>
      </c>
      <c r="P175" s="31">
        <v>0</v>
      </c>
      <c r="Q175" s="31">
        <v>0</v>
      </c>
      <c r="R175" s="31">
        <v>0</v>
      </c>
      <c r="S175" s="31">
        <v>0</v>
      </c>
      <c r="T175" s="32"/>
      <c r="U175" s="31">
        <v>0</v>
      </c>
    </row>
    <row r="176" spans="1:21" x14ac:dyDescent="0.25">
      <c r="A176" t="s">
        <v>49</v>
      </c>
      <c r="B176" t="s">
        <v>227</v>
      </c>
      <c r="C176" t="s">
        <v>116</v>
      </c>
      <c r="D176" t="s">
        <v>117</v>
      </c>
      <c r="E176" t="s">
        <v>118</v>
      </c>
      <c r="F176" t="s">
        <v>119</v>
      </c>
      <c r="G176" t="s">
        <v>62</v>
      </c>
      <c r="I176" t="s">
        <v>54</v>
      </c>
      <c r="J176" t="s">
        <v>51</v>
      </c>
      <c r="K176" t="s">
        <v>51</v>
      </c>
      <c r="L176" s="31">
        <v>-125768.71696555286</v>
      </c>
      <c r="M176" s="31">
        <v>-4167.2900000000009</v>
      </c>
      <c r="N176" s="31">
        <v>-119944.89003315396</v>
      </c>
      <c r="O176" s="31">
        <v>-5823.8269323989225</v>
      </c>
      <c r="P176" s="31">
        <v>-5823.8269323989225</v>
      </c>
      <c r="Q176" s="31">
        <v>0</v>
      </c>
      <c r="R176" s="31">
        <v>0</v>
      </c>
      <c r="S176" s="31">
        <v>0</v>
      </c>
      <c r="T176" s="32"/>
      <c r="U176" s="31">
        <v>0</v>
      </c>
    </row>
    <row r="177" spans="1:21" x14ac:dyDescent="0.25">
      <c r="A177" t="s">
        <v>49</v>
      </c>
      <c r="B177" t="s">
        <v>227</v>
      </c>
      <c r="C177" t="s">
        <v>116</v>
      </c>
      <c r="D177" t="s">
        <v>117</v>
      </c>
      <c r="E177" t="s">
        <v>118</v>
      </c>
      <c r="F177" t="s">
        <v>119</v>
      </c>
      <c r="G177" t="s">
        <v>62</v>
      </c>
      <c r="I177" t="s">
        <v>54</v>
      </c>
      <c r="J177" t="s">
        <v>120</v>
      </c>
      <c r="K177" t="s">
        <v>121</v>
      </c>
      <c r="L177" s="31">
        <v>-13328.130203383009</v>
      </c>
      <c r="M177" s="31">
        <v>0</v>
      </c>
      <c r="N177" s="31">
        <v>-11757.088564484911</v>
      </c>
      <c r="O177" s="31">
        <v>-1571.0416388980966</v>
      </c>
      <c r="P177" s="31">
        <v>0</v>
      </c>
      <c r="Q177" s="31">
        <v>0</v>
      </c>
      <c r="R177" s="31">
        <v>0</v>
      </c>
      <c r="S177" s="31">
        <v>0</v>
      </c>
      <c r="T177" s="32"/>
      <c r="U177" s="31">
        <v>0</v>
      </c>
    </row>
    <row r="178" spans="1:21" x14ac:dyDescent="0.25">
      <c r="A178" t="s">
        <v>49</v>
      </c>
      <c r="B178" t="s">
        <v>227</v>
      </c>
      <c r="C178" t="s">
        <v>116</v>
      </c>
      <c r="D178" t="s">
        <v>117</v>
      </c>
      <c r="E178" t="s">
        <v>118</v>
      </c>
      <c r="F178" t="s">
        <v>119</v>
      </c>
      <c r="G178" t="s">
        <v>62</v>
      </c>
      <c r="I178" t="s">
        <v>54</v>
      </c>
      <c r="J178" t="s">
        <v>230</v>
      </c>
      <c r="K178" t="s">
        <v>231</v>
      </c>
      <c r="L178" s="31">
        <v>-281.90830530211986</v>
      </c>
      <c r="M178" s="31">
        <v>0</v>
      </c>
      <c r="N178" s="31">
        <v>-281.90830530211986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2"/>
      <c r="U178" s="31">
        <v>0</v>
      </c>
    </row>
    <row r="179" spans="1:21" x14ac:dyDescent="0.25">
      <c r="A179" t="s">
        <v>49</v>
      </c>
      <c r="B179" t="s">
        <v>227</v>
      </c>
      <c r="C179" t="s">
        <v>116</v>
      </c>
      <c r="D179" t="s">
        <v>117</v>
      </c>
      <c r="E179" t="s">
        <v>128</v>
      </c>
      <c r="F179" t="s">
        <v>129</v>
      </c>
      <c r="G179" t="s">
        <v>62</v>
      </c>
      <c r="I179" t="s">
        <v>54</v>
      </c>
      <c r="J179" t="s">
        <v>51</v>
      </c>
      <c r="K179" t="s">
        <v>51</v>
      </c>
      <c r="L179" s="31">
        <v>-919178.07480038982</v>
      </c>
      <c r="M179" s="31">
        <v>-53608.719999999994</v>
      </c>
      <c r="N179" s="31">
        <v>-847740.79948191764</v>
      </c>
      <c r="O179" s="31">
        <v>-71437.275318472355</v>
      </c>
      <c r="P179" s="31">
        <v>-71437.275318472355</v>
      </c>
      <c r="Q179" s="31">
        <v>0</v>
      </c>
      <c r="R179" s="31">
        <v>0</v>
      </c>
      <c r="S179" s="31">
        <v>0</v>
      </c>
      <c r="T179" s="32"/>
      <c r="U179" s="31">
        <v>0</v>
      </c>
    </row>
    <row r="180" spans="1:21" x14ac:dyDescent="0.25">
      <c r="A180" t="s">
        <v>49</v>
      </c>
      <c r="B180" t="s">
        <v>227</v>
      </c>
      <c r="C180" t="s">
        <v>116</v>
      </c>
      <c r="D180" t="s">
        <v>117</v>
      </c>
      <c r="E180" t="s">
        <v>128</v>
      </c>
      <c r="F180" t="s">
        <v>129</v>
      </c>
      <c r="G180" t="s">
        <v>62</v>
      </c>
      <c r="I180" t="s">
        <v>54</v>
      </c>
      <c r="J180" t="s">
        <v>120</v>
      </c>
      <c r="K180" t="s">
        <v>121</v>
      </c>
      <c r="L180" s="31">
        <v>-87077.117329152752</v>
      </c>
      <c r="M180" s="31">
        <v>0</v>
      </c>
      <c r="N180" s="31">
        <v>-76812.978621301416</v>
      </c>
      <c r="O180" s="31">
        <v>-10264.138707851336</v>
      </c>
      <c r="P180" s="31">
        <v>0</v>
      </c>
      <c r="Q180" s="31">
        <v>0</v>
      </c>
      <c r="R180" s="31">
        <v>0</v>
      </c>
      <c r="S180" s="31">
        <v>0</v>
      </c>
      <c r="T180" s="32"/>
      <c r="U180" s="31">
        <v>0</v>
      </c>
    </row>
    <row r="181" spans="1:21" x14ac:dyDescent="0.25">
      <c r="A181" t="s">
        <v>49</v>
      </c>
      <c r="B181" t="s">
        <v>227</v>
      </c>
      <c r="C181" t="s">
        <v>116</v>
      </c>
      <c r="D181" t="s">
        <v>117</v>
      </c>
      <c r="E181" t="s">
        <v>128</v>
      </c>
      <c r="F181" t="s">
        <v>129</v>
      </c>
      <c r="G181" t="s">
        <v>62</v>
      </c>
      <c r="I181" t="s">
        <v>54</v>
      </c>
      <c r="J181" t="s">
        <v>230</v>
      </c>
      <c r="K181" t="s">
        <v>231</v>
      </c>
      <c r="L181" s="31">
        <v>-1853.0049760050879</v>
      </c>
      <c r="M181" s="31">
        <v>0</v>
      </c>
      <c r="N181" s="31">
        <v>-1853.0049760050877</v>
      </c>
      <c r="O181" s="31">
        <v>1.7053025658242404E-13</v>
      </c>
      <c r="P181" s="31">
        <v>0</v>
      </c>
      <c r="Q181" s="31">
        <v>0</v>
      </c>
      <c r="R181" s="31">
        <v>0</v>
      </c>
      <c r="S181" s="31">
        <v>0</v>
      </c>
      <c r="T181" s="32"/>
      <c r="U181" s="31">
        <v>0</v>
      </c>
    </row>
    <row r="182" spans="1:21" x14ac:dyDescent="0.25">
      <c r="A182" t="s">
        <v>49</v>
      </c>
      <c r="B182" t="s">
        <v>227</v>
      </c>
      <c r="C182" t="s">
        <v>116</v>
      </c>
      <c r="D182" t="s">
        <v>117</v>
      </c>
      <c r="E182" t="s">
        <v>132</v>
      </c>
      <c r="F182" t="s">
        <v>133</v>
      </c>
      <c r="G182" t="s">
        <v>62</v>
      </c>
      <c r="I182" t="s">
        <v>54</v>
      </c>
      <c r="J182" t="s">
        <v>51</v>
      </c>
      <c r="K182" t="s">
        <v>51</v>
      </c>
      <c r="L182" s="31">
        <v>-664817.91545390338</v>
      </c>
      <c r="M182" s="31">
        <v>-40383.939999999988</v>
      </c>
      <c r="N182" s="31">
        <v>-617990.65576055134</v>
      </c>
      <c r="O182" s="31">
        <v>-46827.259693352244</v>
      </c>
      <c r="P182" s="31">
        <v>-46827.259693352244</v>
      </c>
      <c r="Q182" s="31">
        <v>0</v>
      </c>
      <c r="R182" s="31">
        <v>0</v>
      </c>
      <c r="S182" s="31">
        <v>0</v>
      </c>
      <c r="T182" s="32"/>
      <c r="U182" s="31">
        <v>0</v>
      </c>
    </row>
    <row r="183" spans="1:21" x14ac:dyDescent="0.25">
      <c r="A183" t="s">
        <v>49</v>
      </c>
      <c r="B183" t="s">
        <v>227</v>
      </c>
      <c r="C183" t="s">
        <v>116</v>
      </c>
      <c r="D183" t="s">
        <v>117</v>
      </c>
      <c r="E183" t="s">
        <v>132</v>
      </c>
      <c r="F183" t="s">
        <v>133</v>
      </c>
      <c r="G183" t="s">
        <v>62</v>
      </c>
      <c r="I183" t="s">
        <v>54</v>
      </c>
      <c r="J183" t="s">
        <v>120</v>
      </c>
      <c r="K183" t="s">
        <v>121</v>
      </c>
      <c r="L183" s="31">
        <v>-67084.922022659026</v>
      </c>
      <c r="M183" s="31">
        <v>0</v>
      </c>
      <c r="N183" s="31">
        <v>-59177.345774574045</v>
      </c>
      <c r="O183" s="31">
        <v>-7907.5762480849662</v>
      </c>
      <c r="P183" s="31">
        <v>0</v>
      </c>
      <c r="Q183" s="31">
        <v>0</v>
      </c>
      <c r="R183" s="31">
        <v>0</v>
      </c>
      <c r="S183" s="31">
        <v>0</v>
      </c>
      <c r="T183" s="32"/>
      <c r="U183" s="31">
        <v>0</v>
      </c>
    </row>
    <row r="184" spans="1:21" x14ac:dyDescent="0.25">
      <c r="A184" t="s">
        <v>49</v>
      </c>
      <c r="B184" t="s">
        <v>227</v>
      </c>
      <c r="C184" t="s">
        <v>116</v>
      </c>
      <c r="D184" t="s">
        <v>117</v>
      </c>
      <c r="E184" t="s">
        <v>132</v>
      </c>
      <c r="F184" t="s">
        <v>133</v>
      </c>
      <c r="G184" t="s">
        <v>62</v>
      </c>
      <c r="I184" t="s">
        <v>54</v>
      </c>
      <c r="J184" t="s">
        <v>230</v>
      </c>
      <c r="K184" t="s">
        <v>231</v>
      </c>
      <c r="L184" s="31">
        <v>-1791.2020013811616</v>
      </c>
      <c r="M184" s="31">
        <v>0</v>
      </c>
      <c r="N184" s="31">
        <v>-1791.2020013811616</v>
      </c>
      <c r="O184" s="31">
        <v>-1.4210854715202004E-14</v>
      </c>
      <c r="P184" s="31">
        <v>0</v>
      </c>
      <c r="Q184" s="31">
        <v>0</v>
      </c>
      <c r="R184" s="31">
        <v>0</v>
      </c>
      <c r="S184" s="31">
        <v>0</v>
      </c>
      <c r="T184" s="32"/>
      <c r="U184" s="31">
        <v>0</v>
      </c>
    </row>
    <row r="185" spans="1:21" x14ac:dyDescent="0.25">
      <c r="A185" t="s">
        <v>49</v>
      </c>
      <c r="B185" t="s">
        <v>227</v>
      </c>
      <c r="C185" t="s">
        <v>116</v>
      </c>
      <c r="D185" t="s">
        <v>117</v>
      </c>
      <c r="E185" t="s">
        <v>134</v>
      </c>
      <c r="F185" t="s">
        <v>135</v>
      </c>
      <c r="G185" t="s">
        <v>62</v>
      </c>
      <c r="I185" t="s">
        <v>54</v>
      </c>
      <c r="J185" t="s">
        <v>51</v>
      </c>
      <c r="K185" t="s">
        <v>51</v>
      </c>
      <c r="L185" s="31">
        <v>-256900.68531780463</v>
      </c>
      <c r="M185" s="31">
        <v>-14930.31</v>
      </c>
      <c r="N185" s="31">
        <v>-237187.92174104712</v>
      </c>
      <c r="O185" s="31">
        <v>-19712.76357675725</v>
      </c>
      <c r="P185" s="31">
        <v>-19712.76357675725</v>
      </c>
      <c r="Q185" s="31">
        <v>0</v>
      </c>
      <c r="R185" s="31">
        <v>0</v>
      </c>
      <c r="S185" s="31">
        <v>0</v>
      </c>
      <c r="T185" s="32"/>
      <c r="U185" s="31">
        <v>0</v>
      </c>
    </row>
    <row r="186" spans="1:21" x14ac:dyDescent="0.25">
      <c r="A186" t="s">
        <v>49</v>
      </c>
      <c r="B186" t="s">
        <v>227</v>
      </c>
      <c r="C186" t="s">
        <v>116</v>
      </c>
      <c r="D186" t="s">
        <v>117</v>
      </c>
      <c r="E186" t="s">
        <v>134</v>
      </c>
      <c r="F186" t="s">
        <v>135</v>
      </c>
      <c r="G186" t="s">
        <v>62</v>
      </c>
      <c r="I186" t="s">
        <v>54</v>
      </c>
      <c r="J186" t="s">
        <v>120</v>
      </c>
      <c r="K186" t="s">
        <v>121</v>
      </c>
      <c r="L186" s="31">
        <v>-26878.395909947387</v>
      </c>
      <c r="M186" s="31">
        <v>0</v>
      </c>
      <c r="N186" s="31">
        <v>-23710.128605044567</v>
      </c>
      <c r="O186" s="31">
        <v>-3168.2673049028272</v>
      </c>
      <c r="P186" s="31">
        <v>0</v>
      </c>
      <c r="Q186" s="31">
        <v>0</v>
      </c>
      <c r="R186" s="31">
        <v>0</v>
      </c>
      <c r="S186" s="31">
        <v>0</v>
      </c>
      <c r="T186" s="32"/>
      <c r="U186" s="31">
        <v>0</v>
      </c>
    </row>
    <row r="187" spans="1:21" x14ac:dyDescent="0.25">
      <c r="A187" t="s">
        <v>49</v>
      </c>
      <c r="B187" t="s">
        <v>227</v>
      </c>
      <c r="C187" t="s">
        <v>116</v>
      </c>
      <c r="D187" t="s">
        <v>117</v>
      </c>
      <c r="E187" t="s">
        <v>134</v>
      </c>
      <c r="F187" t="s">
        <v>135</v>
      </c>
      <c r="G187" t="s">
        <v>62</v>
      </c>
      <c r="I187" t="s">
        <v>54</v>
      </c>
      <c r="J187" t="s">
        <v>230</v>
      </c>
      <c r="K187" t="s">
        <v>231</v>
      </c>
      <c r="L187" s="31">
        <v>-683.08550900129035</v>
      </c>
      <c r="M187" s="31">
        <v>0</v>
      </c>
      <c r="N187" s="31">
        <v>-683.08550900129035</v>
      </c>
      <c r="O187" s="31">
        <v>1.1368683772161603E-13</v>
      </c>
      <c r="P187" s="31">
        <v>0</v>
      </c>
      <c r="Q187" s="31">
        <v>0</v>
      </c>
      <c r="R187" s="31">
        <v>0</v>
      </c>
      <c r="S187" s="31">
        <v>0</v>
      </c>
      <c r="T187" s="32"/>
      <c r="U187" s="31">
        <v>0</v>
      </c>
    </row>
    <row r="188" spans="1:21" x14ac:dyDescent="0.25">
      <c r="A188" t="s">
        <v>49</v>
      </c>
      <c r="B188" t="s">
        <v>227</v>
      </c>
      <c r="C188" t="s">
        <v>116</v>
      </c>
      <c r="D188" t="s">
        <v>117</v>
      </c>
      <c r="E188" t="s">
        <v>136</v>
      </c>
      <c r="F188" t="s">
        <v>137</v>
      </c>
      <c r="G188" t="s">
        <v>62</v>
      </c>
      <c r="I188" t="s">
        <v>54</v>
      </c>
      <c r="J188" t="s">
        <v>51</v>
      </c>
      <c r="K188" t="s">
        <v>51</v>
      </c>
      <c r="L188" s="31">
        <v>-785089.24753081624</v>
      </c>
      <c r="M188" s="31">
        <v>-90869.92</v>
      </c>
      <c r="N188" s="31">
        <v>-701800.7177215768</v>
      </c>
      <c r="O188" s="31">
        <v>-83288.529809239408</v>
      </c>
      <c r="P188" s="31">
        <v>-83288.529809239408</v>
      </c>
      <c r="Q188" s="31">
        <v>0</v>
      </c>
      <c r="R188" s="31">
        <v>0</v>
      </c>
      <c r="S188" s="31">
        <v>0</v>
      </c>
      <c r="T188" s="32"/>
      <c r="U188" s="31">
        <v>0</v>
      </c>
    </row>
    <row r="189" spans="1:21" x14ac:dyDescent="0.25">
      <c r="A189" t="s">
        <v>49</v>
      </c>
      <c r="B189" t="s">
        <v>227</v>
      </c>
      <c r="C189" t="s">
        <v>116</v>
      </c>
      <c r="D189" t="s">
        <v>117</v>
      </c>
      <c r="E189" t="s">
        <v>136</v>
      </c>
      <c r="F189" t="s">
        <v>137</v>
      </c>
      <c r="G189" t="s">
        <v>62</v>
      </c>
      <c r="I189" t="s">
        <v>54</v>
      </c>
      <c r="J189" t="s">
        <v>120</v>
      </c>
      <c r="K189" t="s">
        <v>121</v>
      </c>
      <c r="L189" s="31">
        <v>-76858.88417140604</v>
      </c>
      <c r="M189" s="31">
        <v>0</v>
      </c>
      <c r="N189" s="31">
        <v>-67799.210721862968</v>
      </c>
      <c r="O189" s="31">
        <v>-9059.6734495430683</v>
      </c>
      <c r="P189" s="31">
        <v>0</v>
      </c>
      <c r="Q189" s="31">
        <v>0</v>
      </c>
      <c r="R189" s="31">
        <v>0</v>
      </c>
      <c r="S189" s="31">
        <v>0</v>
      </c>
      <c r="T189" s="32"/>
      <c r="U189" s="31">
        <v>0</v>
      </c>
    </row>
    <row r="190" spans="1:21" x14ac:dyDescent="0.25">
      <c r="A190" t="s">
        <v>49</v>
      </c>
      <c r="B190" t="s">
        <v>227</v>
      </c>
      <c r="C190" t="s">
        <v>116</v>
      </c>
      <c r="D190" t="s">
        <v>117</v>
      </c>
      <c r="E190" t="s">
        <v>136</v>
      </c>
      <c r="F190" t="s">
        <v>137</v>
      </c>
      <c r="G190" t="s">
        <v>62</v>
      </c>
      <c r="I190" t="s">
        <v>54</v>
      </c>
      <c r="J190" t="s">
        <v>230</v>
      </c>
      <c r="K190" t="s">
        <v>231</v>
      </c>
      <c r="L190" s="31">
        <v>-2239.002501726452</v>
      </c>
      <c r="M190" s="31">
        <v>0</v>
      </c>
      <c r="N190" s="31">
        <v>-2239.002501726452</v>
      </c>
      <c r="O190" s="31">
        <v>-2.2737367544323206E-13</v>
      </c>
      <c r="P190" s="31">
        <v>0</v>
      </c>
      <c r="Q190" s="31">
        <v>0</v>
      </c>
      <c r="R190" s="31">
        <v>0</v>
      </c>
      <c r="S190" s="31">
        <v>0</v>
      </c>
      <c r="T190" s="32"/>
      <c r="U190" s="31">
        <v>0</v>
      </c>
    </row>
    <row r="191" spans="1:21" x14ac:dyDescent="0.25">
      <c r="A191" t="s">
        <v>49</v>
      </c>
      <c r="B191" t="s">
        <v>227</v>
      </c>
      <c r="C191" t="s">
        <v>116</v>
      </c>
      <c r="D191" t="s">
        <v>117</v>
      </c>
      <c r="E191" t="s">
        <v>138</v>
      </c>
      <c r="F191" t="s">
        <v>139</v>
      </c>
      <c r="G191" t="s">
        <v>62</v>
      </c>
      <c r="I191" t="s">
        <v>54</v>
      </c>
      <c r="J191" t="s">
        <v>51</v>
      </c>
      <c r="K191" t="s">
        <v>51</v>
      </c>
      <c r="L191" s="31">
        <v>-660435.79120320827</v>
      </c>
      <c r="M191" s="31">
        <v>-53146.759999999987</v>
      </c>
      <c r="N191" s="31">
        <v>-608088.32521975867</v>
      </c>
      <c r="O191" s="31">
        <v>-52347.46598344994</v>
      </c>
      <c r="P191" s="31">
        <v>-52347.46598344994</v>
      </c>
      <c r="Q191" s="31">
        <v>0</v>
      </c>
      <c r="R191" s="31">
        <v>0</v>
      </c>
      <c r="S191" s="31">
        <v>0</v>
      </c>
      <c r="T191" s="32"/>
      <c r="U191" s="31">
        <v>0</v>
      </c>
    </row>
    <row r="192" spans="1:21" x14ac:dyDescent="0.25">
      <c r="A192" t="s">
        <v>49</v>
      </c>
      <c r="B192" t="s">
        <v>227</v>
      </c>
      <c r="C192" t="s">
        <v>116</v>
      </c>
      <c r="D192" t="s">
        <v>117</v>
      </c>
      <c r="E192" t="s">
        <v>138</v>
      </c>
      <c r="F192" t="s">
        <v>139</v>
      </c>
      <c r="G192" t="s">
        <v>62</v>
      </c>
      <c r="I192" t="s">
        <v>54</v>
      </c>
      <c r="J192" t="s">
        <v>120</v>
      </c>
      <c r="K192" t="s">
        <v>121</v>
      </c>
      <c r="L192" s="31">
        <v>-65974.244505537339</v>
      </c>
      <c r="M192" s="31">
        <v>0</v>
      </c>
      <c r="N192" s="31">
        <v>-58197.588394200269</v>
      </c>
      <c r="O192" s="31">
        <v>-7776.6561113370699</v>
      </c>
      <c r="P192" s="31">
        <v>0</v>
      </c>
      <c r="Q192" s="31">
        <v>0</v>
      </c>
      <c r="R192" s="31">
        <v>0</v>
      </c>
      <c r="S192" s="31">
        <v>0</v>
      </c>
      <c r="T192" s="32"/>
      <c r="U192" s="31">
        <v>0</v>
      </c>
    </row>
    <row r="193" spans="1:21" x14ac:dyDescent="0.25">
      <c r="A193" t="s">
        <v>49</v>
      </c>
      <c r="B193" t="s">
        <v>227</v>
      </c>
      <c r="C193" t="s">
        <v>116</v>
      </c>
      <c r="D193" t="s">
        <v>117</v>
      </c>
      <c r="E193" t="s">
        <v>138</v>
      </c>
      <c r="F193" t="s">
        <v>139</v>
      </c>
      <c r="G193" t="s">
        <v>62</v>
      </c>
      <c r="I193" t="s">
        <v>54</v>
      </c>
      <c r="J193" t="s">
        <v>230</v>
      </c>
      <c r="K193" t="s">
        <v>231</v>
      </c>
      <c r="L193" s="31">
        <v>-1913.7236879163133</v>
      </c>
      <c r="M193" s="31">
        <v>0</v>
      </c>
      <c r="N193" s="31">
        <v>-1913.723687916314</v>
      </c>
      <c r="O193" s="31">
        <v>6.8212102632969618E-13</v>
      </c>
      <c r="P193" s="31">
        <v>0</v>
      </c>
      <c r="Q193" s="31">
        <v>0</v>
      </c>
      <c r="R193" s="31">
        <v>0</v>
      </c>
      <c r="S193" s="31">
        <v>0</v>
      </c>
      <c r="T193" s="32"/>
      <c r="U193" s="31">
        <v>0</v>
      </c>
    </row>
    <row r="194" spans="1:21" x14ac:dyDescent="0.25">
      <c r="A194" t="s">
        <v>49</v>
      </c>
      <c r="B194" t="s">
        <v>227</v>
      </c>
      <c r="C194" t="s">
        <v>116</v>
      </c>
      <c r="D194" t="s">
        <v>117</v>
      </c>
      <c r="E194" t="s">
        <v>140</v>
      </c>
      <c r="F194" t="s">
        <v>141</v>
      </c>
      <c r="G194" t="s">
        <v>62</v>
      </c>
      <c r="I194" t="s">
        <v>54</v>
      </c>
      <c r="J194" t="s">
        <v>51</v>
      </c>
      <c r="K194" t="s">
        <v>51</v>
      </c>
      <c r="L194" s="31">
        <v>-1719704.3606057414</v>
      </c>
      <c r="M194" s="31">
        <v>-150085.01999999996</v>
      </c>
      <c r="N194" s="31">
        <v>-1569028.9776390973</v>
      </c>
      <c r="O194" s="31">
        <v>-150675.3829666446</v>
      </c>
      <c r="P194" s="31">
        <v>-150675.3829666446</v>
      </c>
      <c r="Q194" s="31">
        <v>0</v>
      </c>
      <c r="R194" s="31">
        <v>0</v>
      </c>
      <c r="S194" s="31">
        <v>0</v>
      </c>
      <c r="T194" s="32"/>
      <c r="U194" s="31">
        <v>0</v>
      </c>
    </row>
    <row r="195" spans="1:21" x14ac:dyDescent="0.25">
      <c r="A195" t="s">
        <v>49</v>
      </c>
      <c r="B195" t="s">
        <v>227</v>
      </c>
      <c r="C195" t="s">
        <v>116</v>
      </c>
      <c r="D195" t="s">
        <v>117</v>
      </c>
      <c r="E195" t="s">
        <v>140</v>
      </c>
      <c r="F195" t="s">
        <v>141</v>
      </c>
      <c r="G195" t="s">
        <v>62</v>
      </c>
      <c r="I195" t="s">
        <v>54</v>
      </c>
      <c r="J195" t="s">
        <v>120</v>
      </c>
      <c r="K195" t="s">
        <v>121</v>
      </c>
      <c r="L195" s="31">
        <v>-165268.81452022432</v>
      </c>
      <c r="M195" s="31">
        <v>0</v>
      </c>
      <c r="N195" s="31">
        <v>-145787.89819961292</v>
      </c>
      <c r="O195" s="31">
        <v>-19480.916320611359</v>
      </c>
      <c r="P195" s="31">
        <v>0</v>
      </c>
      <c r="Q195" s="31">
        <v>0</v>
      </c>
      <c r="R195" s="31">
        <v>0</v>
      </c>
      <c r="S195" s="31">
        <v>0</v>
      </c>
      <c r="T195" s="32"/>
      <c r="U195" s="31">
        <v>0</v>
      </c>
    </row>
    <row r="196" spans="1:21" x14ac:dyDescent="0.25">
      <c r="A196" t="s">
        <v>49</v>
      </c>
      <c r="B196" t="s">
        <v>227</v>
      </c>
      <c r="C196" t="s">
        <v>116</v>
      </c>
      <c r="D196" t="s">
        <v>117</v>
      </c>
      <c r="E196" t="s">
        <v>140</v>
      </c>
      <c r="F196" t="s">
        <v>141</v>
      </c>
      <c r="G196" t="s">
        <v>62</v>
      </c>
      <c r="I196" t="s">
        <v>54</v>
      </c>
      <c r="J196" t="s">
        <v>230</v>
      </c>
      <c r="K196" t="s">
        <v>231</v>
      </c>
      <c r="L196" s="31">
        <v>-4226.4560541063966</v>
      </c>
      <c r="M196" s="31">
        <v>0</v>
      </c>
      <c r="N196" s="31">
        <v>-4226.4560541063966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2"/>
      <c r="U196" s="31">
        <v>0</v>
      </c>
    </row>
    <row r="197" spans="1:21" x14ac:dyDescent="0.25">
      <c r="A197" t="s">
        <v>49</v>
      </c>
      <c r="B197" t="s">
        <v>227</v>
      </c>
      <c r="C197" t="s">
        <v>116</v>
      </c>
      <c r="D197" t="s">
        <v>117</v>
      </c>
      <c r="E197" t="s">
        <v>142</v>
      </c>
      <c r="F197" t="s">
        <v>143</v>
      </c>
      <c r="G197" t="s">
        <v>62</v>
      </c>
      <c r="I197" t="s">
        <v>54</v>
      </c>
      <c r="J197" t="s">
        <v>51</v>
      </c>
      <c r="K197" t="s">
        <v>51</v>
      </c>
      <c r="L197" s="31">
        <v>-752844.70095013711</v>
      </c>
      <c r="M197" s="31">
        <v>-70169.459999999992</v>
      </c>
      <c r="N197" s="31">
        <v>-683715.39772936376</v>
      </c>
      <c r="O197" s="31">
        <v>-69129.303220773421</v>
      </c>
      <c r="P197" s="31">
        <v>-69129.303220773421</v>
      </c>
      <c r="Q197" s="31">
        <v>0</v>
      </c>
      <c r="R197" s="31">
        <v>0</v>
      </c>
      <c r="S197" s="31">
        <v>0</v>
      </c>
      <c r="T197" s="32"/>
      <c r="U197" s="31">
        <v>0</v>
      </c>
    </row>
    <row r="198" spans="1:21" x14ac:dyDescent="0.25">
      <c r="A198" t="s">
        <v>49</v>
      </c>
      <c r="B198" t="s">
        <v>227</v>
      </c>
      <c r="C198" t="s">
        <v>116</v>
      </c>
      <c r="D198" t="s">
        <v>117</v>
      </c>
      <c r="E198" t="s">
        <v>142</v>
      </c>
      <c r="F198" t="s">
        <v>143</v>
      </c>
      <c r="G198" t="s">
        <v>62</v>
      </c>
      <c r="I198" t="s">
        <v>54</v>
      </c>
      <c r="J198" t="s">
        <v>120</v>
      </c>
      <c r="K198" t="s">
        <v>121</v>
      </c>
      <c r="L198" s="31">
        <v>-75526.071152161472</v>
      </c>
      <c r="M198" s="31">
        <v>0</v>
      </c>
      <c r="N198" s="31">
        <v>-66623.501865414466</v>
      </c>
      <c r="O198" s="31">
        <v>-8902.5692867469843</v>
      </c>
      <c r="P198" s="31">
        <v>0</v>
      </c>
      <c r="Q198" s="31">
        <v>0</v>
      </c>
      <c r="R198" s="31">
        <v>0</v>
      </c>
      <c r="S198" s="31">
        <v>0</v>
      </c>
      <c r="T198" s="32"/>
      <c r="U198" s="31">
        <v>0</v>
      </c>
    </row>
    <row r="199" spans="1:21" x14ac:dyDescent="0.25">
      <c r="A199" t="s">
        <v>49</v>
      </c>
      <c r="B199" t="s">
        <v>227</v>
      </c>
      <c r="C199" t="s">
        <v>116</v>
      </c>
      <c r="D199" t="s">
        <v>117</v>
      </c>
      <c r="E199" t="s">
        <v>142</v>
      </c>
      <c r="F199" t="s">
        <v>143</v>
      </c>
      <c r="G199" t="s">
        <v>62</v>
      </c>
      <c r="I199" t="s">
        <v>54</v>
      </c>
      <c r="J199" t="s">
        <v>230</v>
      </c>
      <c r="K199" t="s">
        <v>231</v>
      </c>
      <c r="L199" s="31">
        <v>-1836.7410353145808</v>
      </c>
      <c r="M199" s="31">
        <v>0</v>
      </c>
      <c r="N199" s="31">
        <v>-1836.7410353145806</v>
      </c>
      <c r="O199" s="31">
        <v>-1.4210854715202004E-13</v>
      </c>
      <c r="P199" s="31">
        <v>0</v>
      </c>
      <c r="Q199" s="31">
        <v>0</v>
      </c>
      <c r="R199" s="31">
        <v>0</v>
      </c>
      <c r="S199" s="31">
        <v>0</v>
      </c>
      <c r="T199" s="32"/>
      <c r="U199" s="31">
        <v>0</v>
      </c>
    </row>
    <row r="200" spans="1:21" x14ac:dyDescent="0.25">
      <c r="A200" t="s">
        <v>49</v>
      </c>
      <c r="B200" t="s">
        <v>227</v>
      </c>
      <c r="C200" t="s">
        <v>116</v>
      </c>
      <c r="D200" t="s">
        <v>117</v>
      </c>
      <c r="E200" t="s">
        <v>144</v>
      </c>
      <c r="F200" t="s">
        <v>145</v>
      </c>
      <c r="G200" t="s">
        <v>62</v>
      </c>
      <c r="I200" t="s">
        <v>54</v>
      </c>
      <c r="J200" t="s">
        <v>51</v>
      </c>
      <c r="K200" t="s">
        <v>51</v>
      </c>
      <c r="L200" s="31">
        <v>-56802.378696296932</v>
      </c>
      <c r="M200" s="31">
        <v>0</v>
      </c>
      <c r="N200" s="31">
        <v>-18516.48685519812</v>
      </c>
      <c r="O200" s="31">
        <v>-38285.891841098812</v>
      </c>
      <c r="P200" s="31">
        <v>-38285.891841098812</v>
      </c>
      <c r="Q200" s="31">
        <v>0</v>
      </c>
      <c r="R200" s="31">
        <v>0</v>
      </c>
      <c r="S200" s="31">
        <v>0</v>
      </c>
      <c r="T200" s="32"/>
      <c r="U200" s="31">
        <v>0</v>
      </c>
    </row>
    <row r="201" spans="1:21" x14ac:dyDescent="0.25">
      <c r="A201" t="s">
        <v>49</v>
      </c>
      <c r="B201" t="s">
        <v>227</v>
      </c>
      <c r="C201" t="s">
        <v>116</v>
      </c>
      <c r="D201" t="s">
        <v>117</v>
      </c>
      <c r="E201" t="s">
        <v>144</v>
      </c>
      <c r="F201" t="s">
        <v>145</v>
      </c>
      <c r="G201" t="s">
        <v>62</v>
      </c>
      <c r="I201" t="s">
        <v>54</v>
      </c>
      <c r="J201" t="s">
        <v>120</v>
      </c>
      <c r="K201" t="s">
        <v>121</v>
      </c>
      <c r="L201" s="31">
        <v>-1777.0840272367816</v>
      </c>
      <c r="M201" s="31">
        <v>0</v>
      </c>
      <c r="N201" s="31">
        <v>-1567.6118085979874</v>
      </c>
      <c r="O201" s="31">
        <v>-209.47221863879406</v>
      </c>
      <c r="P201" s="31">
        <v>0</v>
      </c>
      <c r="Q201" s="31">
        <v>0</v>
      </c>
      <c r="R201" s="31">
        <v>0</v>
      </c>
      <c r="S201" s="31">
        <v>0</v>
      </c>
      <c r="T201" s="32"/>
      <c r="U201" s="31">
        <v>0</v>
      </c>
    </row>
    <row r="202" spans="1:21" x14ac:dyDescent="0.25">
      <c r="A202" t="s">
        <v>49</v>
      </c>
      <c r="B202" t="s">
        <v>227</v>
      </c>
      <c r="C202" t="s">
        <v>116</v>
      </c>
      <c r="D202" t="s">
        <v>117</v>
      </c>
      <c r="E202" t="s">
        <v>146</v>
      </c>
      <c r="F202" t="s">
        <v>80</v>
      </c>
      <c r="G202" t="s">
        <v>62</v>
      </c>
      <c r="I202" t="s">
        <v>54</v>
      </c>
      <c r="J202" t="s">
        <v>51</v>
      </c>
      <c r="K202" t="s">
        <v>51</v>
      </c>
      <c r="L202" s="31">
        <v>-1866714.6509782458</v>
      </c>
      <c r="M202" s="31">
        <v>-330396.02</v>
      </c>
      <c r="N202" s="31">
        <v>-1717709.3728082771</v>
      </c>
      <c r="O202" s="31">
        <v>-149005.27816996863</v>
      </c>
      <c r="P202" s="31">
        <v>-149005.27816996863</v>
      </c>
      <c r="Q202" s="31">
        <v>0</v>
      </c>
      <c r="R202" s="31">
        <v>0</v>
      </c>
      <c r="S202" s="31">
        <v>0</v>
      </c>
      <c r="T202" s="32"/>
      <c r="U202" s="31">
        <v>0</v>
      </c>
    </row>
    <row r="203" spans="1:21" x14ac:dyDescent="0.25">
      <c r="A203" t="s">
        <v>49</v>
      </c>
      <c r="B203" t="s">
        <v>227</v>
      </c>
      <c r="C203" t="s">
        <v>116</v>
      </c>
      <c r="D203" t="s">
        <v>117</v>
      </c>
      <c r="E203" t="s">
        <v>146</v>
      </c>
      <c r="F203" t="s">
        <v>80</v>
      </c>
      <c r="G203" t="s">
        <v>62</v>
      </c>
      <c r="I203" t="s">
        <v>54</v>
      </c>
      <c r="J203" t="s">
        <v>120</v>
      </c>
      <c r="K203" t="s">
        <v>121</v>
      </c>
      <c r="L203" s="31">
        <v>-158382.61391441696</v>
      </c>
      <c r="M203" s="31">
        <v>0</v>
      </c>
      <c r="N203" s="31">
        <v>-139713.40244129568</v>
      </c>
      <c r="O203" s="31">
        <v>-18669.211473121322</v>
      </c>
      <c r="P203" s="31">
        <v>0</v>
      </c>
      <c r="Q203" s="31">
        <v>0</v>
      </c>
      <c r="R203" s="31">
        <v>0</v>
      </c>
      <c r="S203" s="31">
        <v>0</v>
      </c>
      <c r="T203" s="32"/>
      <c r="U203" s="31">
        <v>0</v>
      </c>
    </row>
    <row r="204" spans="1:21" x14ac:dyDescent="0.25">
      <c r="A204" t="s">
        <v>49</v>
      </c>
      <c r="B204" t="s">
        <v>227</v>
      </c>
      <c r="C204" t="s">
        <v>116</v>
      </c>
      <c r="D204" t="s">
        <v>117</v>
      </c>
      <c r="E204" t="s">
        <v>146</v>
      </c>
      <c r="F204" t="s">
        <v>80</v>
      </c>
      <c r="G204" t="s">
        <v>62</v>
      </c>
      <c r="I204" t="s">
        <v>54</v>
      </c>
      <c r="J204" t="s">
        <v>230</v>
      </c>
      <c r="K204" t="s">
        <v>231</v>
      </c>
      <c r="L204" s="31">
        <v>-4283.9219778795214</v>
      </c>
      <c r="M204" s="31">
        <v>0</v>
      </c>
      <c r="N204" s="31">
        <v>-4283.9219778795214</v>
      </c>
      <c r="O204" s="31">
        <v>5.6843418860808015E-14</v>
      </c>
      <c r="P204" s="31">
        <v>0</v>
      </c>
      <c r="Q204" s="31">
        <v>0</v>
      </c>
      <c r="R204" s="31">
        <v>0</v>
      </c>
      <c r="S204" s="31">
        <v>0</v>
      </c>
      <c r="T204" s="32"/>
      <c r="U204" s="31">
        <v>0</v>
      </c>
    </row>
    <row r="205" spans="1:21" x14ac:dyDescent="0.25">
      <c r="A205" t="s">
        <v>49</v>
      </c>
      <c r="B205" t="s">
        <v>227</v>
      </c>
      <c r="C205" t="s">
        <v>116</v>
      </c>
      <c r="D205" t="s">
        <v>117</v>
      </c>
      <c r="E205" t="s">
        <v>147</v>
      </c>
      <c r="F205" t="s">
        <v>148</v>
      </c>
      <c r="G205" t="s">
        <v>62</v>
      </c>
      <c r="I205" t="s">
        <v>54</v>
      </c>
      <c r="J205" t="s">
        <v>51</v>
      </c>
      <c r="K205" t="s">
        <v>51</v>
      </c>
      <c r="L205" s="31">
        <v>-7053511.7859189482</v>
      </c>
      <c r="M205" s="31">
        <v>-960549.77</v>
      </c>
      <c r="N205" s="31">
        <v>-6411228.3657015255</v>
      </c>
      <c r="O205" s="31">
        <v>-642283.4202174237</v>
      </c>
      <c r="P205" s="31">
        <v>-642283.4202174237</v>
      </c>
      <c r="Q205" s="31">
        <v>0</v>
      </c>
      <c r="R205" s="31">
        <v>0</v>
      </c>
      <c r="S205" s="31">
        <v>0</v>
      </c>
      <c r="T205" s="32"/>
      <c r="U205" s="31">
        <v>0</v>
      </c>
    </row>
    <row r="206" spans="1:21" x14ac:dyDescent="0.25">
      <c r="A206" t="s">
        <v>49</v>
      </c>
      <c r="B206" t="s">
        <v>227</v>
      </c>
      <c r="C206" t="s">
        <v>116</v>
      </c>
      <c r="D206" t="s">
        <v>117</v>
      </c>
      <c r="E206" t="s">
        <v>147</v>
      </c>
      <c r="F206" t="s">
        <v>148</v>
      </c>
      <c r="G206" t="s">
        <v>62</v>
      </c>
      <c r="I206" t="s">
        <v>54</v>
      </c>
      <c r="J206" t="s">
        <v>120</v>
      </c>
      <c r="K206" t="s">
        <v>121</v>
      </c>
      <c r="L206" s="31">
        <v>-486254.61690300924</v>
      </c>
      <c r="M206" s="31">
        <v>0</v>
      </c>
      <c r="N206" s="31">
        <v>-428937.78112762439</v>
      </c>
      <c r="O206" s="31">
        <v>-57316.835775384854</v>
      </c>
      <c r="P206" s="31">
        <v>0</v>
      </c>
      <c r="Q206" s="31">
        <v>0</v>
      </c>
      <c r="R206" s="31">
        <v>0</v>
      </c>
      <c r="S206" s="31">
        <v>0</v>
      </c>
      <c r="T206" s="32"/>
      <c r="U206" s="31">
        <v>0</v>
      </c>
    </row>
    <row r="207" spans="1:21" x14ac:dyDescent="0.25">
      <c r="A207" t="s">
        <v>49</v>
      </c>
      <c r="B207" t="s">
        <v>227</v>
      </c>
      <c r="C207" t="s">
        <v>116</v>
      </c>
      <c r="D207" t="s">
        <v>117</v>
      </c>
      <c r="E207" t="s">
        <v>147</v>
      </c>
      <c r="F207" t="s">
        <v>148</v>
      </c>
      <c r="G207" t="s">
        <v>62</v>
      </c>
      <c r="I207" t="s">
        <v>54</v>
      </c>
      <c r="J207" t="s">
        <v>230</v>
      </c>
      <c r="K207" t="s">
        <v>231</v>
      </c>
      <c r="L207" s="31">
        <v>-11772.924534501606</v>
      </c>
      <c r="M207" s="31">
        <v>0</v>
      </c>
      <c r="N207" s="31">
        <v>-11772.924534501606</v>
      </c>
      <c r="O207" s="31">
        <v>9.0949470177292824E-13</v>
      </c>
      <c r="P207" s="31">
        <v>0</v>
      </c>
      <c r="Q207" s="31">
        <v>0</v>
      </c>
      <c r="R207" s="31">
        <v>0</v>
      </c>
      <c r="S207" s="31">
        <v>0</v>
      </c>
      <c r="T207" s="32"/>
      <c r="U207" s="31">
        <v>0</v>
      </c>
    </row>
    <row r="208" spans="1:21" x14ac:dyDescent="0.25">
      <c r="A208" t="s">
        <v>49</v>
      </c>
      <c r="B208" t="s">
        <v>227</v>
      </c>
      <c r="C208" t="s">
        <v>116</v>
      </c>
      <c r="D208" t="s">
        <v>117</v>
      </c>
      <c r="E208" t="s">
        <v>149</v>
      </c>
      <c r="F208" t="s">
        <v>150</v>
      </c>
      <c r="G208" t="s">
        <v>62</v>
      </c>
      <c r="I208" t="s">
        <v>54</v>
      </c>
      <c r="J208" t="s">
        <v>51</v>
      </c>
      <c r="K208" t="s">
        <v>51</v>
      </c>
      <c r="L208" s="31">
        <v>-3351555.1231829282</v>
      </c>
      <c r="M208" s="31">
        <v>-102736.98999999998</v>
      </c>
      <c r="N208" s="31">
        <v>-3265021.7143176072</v>
      </c>
      <c r="O208" s="31">
        <v>-86533.408865323057</v>
      </c>
      <c r="P208" s="31">
        <v>-86533.408865323057</v>
      </c>
      <c r="Q208" s="31">
        <v>0</v>
      </c>
      <c r="R208" s="31">
        <v>0</v>
      </c>
      <c r="S208" s="31">
        <v>0</v>
      </c>
      <c r="T208" s="32"/>
      <c r="U208" s="31">
        <v>0</v>
      </c>
    </row>
    <row r="209" spans="1:21" x14ac:dyDescent="0.25">
      <c r="A209" t="s">
        <v>49</v>
      </c>
      <c r="B209" t="s">
        <v>227</v>
      </c>
      <c r="C209" t="s">
        <v>116</v>
      </c>
      <c r="D209" t="s">
        <v>117</v>
      </c>
      <c r="E209" t="s">
        <v>149</v>
      </c>
      <c r="F209" t="s">
        <v>150</v>
      </c>
      <c r="G209" t="s">
        <v>62</v>
      </c>
      <c r="I209" t="s">
        <v>54</v>
      </c>
      <c r="J209" t="s">
        <v>120</v>
      </c>
      <c r="K209" t="s">
        <v>121</v>
      </c>
      <c r="L209" s="31">
        <v>-343421.48823430762</v>
      </c>
      <c r="M209" s="31">
        <v>0</v>
      </c>
      <c r="N209" s="31">
        <v>-302940.98201156117</v>
      </c>
      <c r="O209" s="31">
        <v>-40480.506222746306</v>
      </c>
      <c r="P209" s="31">
        <v>0</v>
      </c>
      <c r="Q209" s="31">
        <v>0</v>
      </c>
      <c r="R209" s="31">
        <v>0</v>
      </c>
      <c r="S209" s="31">
        <v>0</v>
      </c>
      <c r="T209" s="32"/>
      <c r="U209" s="31">
        <v>0</v>
      </c>
    </row>
    <row r="210" spans="1:21" x14ac:dyDescent="0.25">
      <c r="A210" t="s">
        <v>49</v>
      </c>
      <c r="B210" t="s">
        <v>227</v>
      </c>
      <c r="C210" t="s">
        <v>116</v>
      </c>
      <c r="D210" t="s">
        <v>117</v>
      </c>
      <c r="E210" t="s">
        <v>149</v>
      </c>
      <c r="F210" t="s">
        <v>150</v>
      </c>
      <c r="G210" t="s">
        <v>62</v>
      </c>
      <c r="I210" t="s">
        <v>54</v>
      </c>
      <c r="J210" t="s">
        <v>230</v>
      </c>
      <c r="K210" t="s">
        <v>231</v>
      </c>
      <c r="L210" s="31">
        <v>-8592.7819981511529</v>
      </c>
      <c r="M210" s="31">
        <v>0</v>
      </c>
      <c r="N210" s="31">
        <v>-8592.7819981511529</v>
      </c>
      <c r="O210" s="31">
        <v>-6.2527760746888816E-13</v>
      </c>
      <c r="P210" s="31">
        <v>0</v>
      </c>
      <c r="Q210" s="31">
        <v>0</v>
      </c>
      <c r="R210" s="31">
        <v>0</v>
      </c>
      <c r="S210" s="31">
        <v>0</v>
      </c>
      <c r="T210" s="32"/>
      <c r="U210" s="31">
        <v>0</v>
      </c>
    </row>
    <row r="211" spans="1:21" x14ac:dyDescent="0.25">
      <c r="A211" t="s">
        <v>49</v>
      </c>
      <c r="B211" t="s">
        <v>227</v>
      </c>
      <c r="C211" t="s">
        <v>116</v>
      </c>
      <c r="D211" t="s">
        <v>117</v>
      </c>
      <c r="E211" t="s">
        <v>153</v>
      </c>
      <c r="F211" t="s">
        <v>154</v>
      </c>
      <c r="G211" t="s">
        <v>62</v>
      </c>
      <c r="I211" t="s">
        <v>54</v>
      </c>
      <c r="J211" t="s">
        <v>51</v>
      </c>
      <c r="K211" t="s">
        <v>51</v>
      </c>
      <c r="L211" s="31">
        <v>-596077.56020611874</v>
      </c>
      <c r="M211" s="31">
        <v>-45294.880000000005</v>
      </c>
      <c r="N211" s="31">
        <v>-564962.66536398465</v>
      </c>
      <c r="O211" s="31">
        <v>-31114.894842134148</v>
      </c>
      <c r="P211" s="31">
        <v>-31114.894842134148</v>
      </c>
      <c r="Q211" s="31">
        <v>0</v>
      </c>
      <c r="R211" s="31">
        <v>0</v>
      </c>
      <c r="S211" s="31">
        <v>0</v>
      </c>
      <c r="T211" s="32"/>
      <c r="U211" s="31">
        <v>0</v>
      </c>
    </row>
    <row r="212" spans="1:21" x14ac:dyDescent="0.25">
      <c r="A212" t="s">
        <v>49</v>
      </c>
      <c r="B212" t="s">
        <v>227</v>
      </c>
      <c r="C212" t="s">
        <v>116</v>
      </c>
      <c r="D212" t="s">
        <v>117</v>
      </c>
      <c r="E212" t="s">
        <v>153</v>
      </c>
      <c r="F212" t="s">
        <v>154</v>
      </c>
      <c r="G212" t="s">
        <v>62</v>
      </c>
      <c r="I212" t="s">
        <v>54</v>
      </c>
      <c r="J212" t="s">
        <v>120</v>
      </c>
      <c r="K212" t="s">
        <v>121</v>
      </c>
      <c r="L212" s="31">
        <v>-675894.05715703568</v>
      </c>
      <c r="M212" s="31">
        <v>0</v>
      </c>
      <c r="N212" s="31">
        <v>-596223.63893379003</v>
      </c>
      <c r="O212" s="31">
        <v>-79670.418223245797</v>
      </c>
      <c r="P212" s="31">
        <v>0</v>
      </c>
      <c r="Q212" s="31">
        <v>0</v>
      </c>
      <c r="R212" s="31">
        <v>0</v>
      </c>
      <c r="S212" s="31">
        <v>0</v>
      </c>
      <c r="T212" s="32"/>
      <c r="U212" s="31">
        <v>0</v>
      </c>
    </row>
    <row r="213" spans="1:21" x14ac:dyDescent="0.25">
      <c r="A213" t="s">
        <v>49</v>
      </c>
      <c r="B213" t="s">
        <v>227</v>
      </c>
      <c r="C213" t="s">
        <v>116</v>
      </c>
      <c r="D213" t="s">
        <v>117</v>
      </c>
      <c r="E213" t="s">
        <v>153</v>
      </c>
      <c r="F213" t="s">
        <v>154</v>
      </c>
      <c r="G213" t="s">
        <v>62</v>
      </c>
      <c r="I213" t="s">
        <v>54</v>
      </c>
      <c r="J213" t="s">
        <v>230</v>
      </c>
      <c r="K213" t="s">
        <v>231</v>
      </c>
      <c r="L213" s="31">
        <v>-19054.247418714316</v>
      </c>
      <c r="M213" s="31">
        <v>0</v>
      </c>
      <c r="N213" s="31">
        <v>-19054.247418714323</v>
      </c>
      <c r="O213" s="31">
        <v>8.1854523159563541E-12</v>
      </c>
      <c r="P213" s="31">
        <v>0</v>
      </c>
      <c r="Q213" s="31">
        <v>0</v>
      </c>
      <c r="R213" s="31">
        <v>0</v>
      </c>
      <c r="S213" s="31">
        <v>0</v>
      </c>
      <c r="T213" s="32"/>
      <c r="U213" s="31">
        <v>0</v>
      </c>
    </row>
    <row r="214" spans="1:21" x14ac:dyDescent="0.25">
      <c r="A214" t="s">
        <v>49</v>
      </c>
      <c r="B214" t="s">
        <v>227</v>
      </c>
      <c r="C214" t="s">
        <v>183</v>
      </c>
      <c r="D214" t="s">
        <v>184</v>
      </c>
      <c r="E214" t="s">
        <v>185</v>
      </c>
      <c r="F214" t="s">
        <v>186</v>
      </c>
      <c r="G214" t="s">
        <v>62</v>
      </c>
      <c r="I214" t="s">
        <v>54</v>
      </c>
      <c r="J214" t="s">
        <v>51</v>
      </c>
      <c r="K214" t="s">
        <v>51</v>
      </c>
      <c r="L214" s="31">
        <v>-2746767.3279599072</v>
      </c>
      <c r="M214" s="31">
        <v>-414869.99</v>
      </c>
      <c r="N214" s="31">
        <v>-2308976.2577269468</v>
      </c>
      <c r="O214" s="31">
        <v>-437791.07023295993</v>
      </c>
      <c r="P214" s="31">
        <v>-437791.07023295993</v>
      </c>
      <c r="Q214" s="31">
        <v>0</v>
      </c>
      <c r="R214" s="31">
        <v>0</v>
      </c>
      <c r="S214" s="31">
        <v>0</v>
      </c>
      <c r="T214" s="32"/>
      <c r="U214" s="31">
        <v>0</v>
      </c>
    </row>
    <row r="215" spans="1:21" x14ac:dyDescent="0.25">
      <c r="A215" t="s">
        <v>49</v>
      </c>
      <c r="B215" t="s">
        <v>227</v>
      </c>
      <c r="C215" t="s">
        <v>183</v>
      </c>
      <c r="D215" t="s">
        <v>184</v>
      </c>
      <c r="E215" t="s">
        <v>185</v>
      </c>
      <c r="F215" t="s">
        <v>186</v>
      </c>
      <c r="G215" t="s">
        <v>62</v>
      </c>
      <c r="I215" t="s">
        <v>54</v>
      </c>
      <c r="J215" t="s">
        <v>120</v>
      </c>
      <c r="K215" t="s">
        <v>121</v>
      </c>
      <c r="L215" s="31">
        <v>-233686.54953952285</v>
      </c>
      <c r="M215" s="31">
        <v>0</v>
      </c>
      <c r="N215" s="31">
        <v>-206140.95283063542</v>
      </c>
      <c r="O215" s="31">
        <v>-27545.59670888746</v>
      </c>
      <c r="P215" s="31">
        <v>0</v>
      </c>
      <c r="Q215" s="31">
        <v>0</v>
      </c>
      <c r="R215" s="31">
        <v>0</v>
      </c>
      <c r="S215" s="31">
        <v>0</v>
      </c>
      <c r="T215" s="32"/>
      <c r="U215" s="31">
        <v>0</v>
      </c>
    </row>
    <row r="216" spans="1:21" x14ac:dyDescent="0.25">
      <c r="A216" t="s">
        <v>49</v>
      </c>
      <c r="B216" t="s">
        <v>232</v>
      </c>
      <c r="C216" t="s">
        <v>95</v>
      </c>
      <c r="D216" t="s">
        <v>96</v>
      </c>
      <c r="E216" t="s">
        <v>97</v>
      </c>
      <c r="F216" t="s">
        <v>98</v>
      </c>
      <c r="G216" t="s">
        <v>62</v>
      </c>
      <c r="I216" t="s">
        <v>54</v>
      </c>
      <c r="J216" t="s">
        <v>51</v>
      </c>
      <c r="K216" t="s">
        <v>51</v>
      </c>
      <c r="L216" s="31">
        <v>-20179.412829428449</v>
      </c>
      <c r="M216" s="31">
        <v>0</v>
      </c>
      <c r="N216" s="31">
        <v>-19591.529781094221</v>
      </c>
      <c r="O216" s="31">
        <v>-587.88304833422444</v>
      </c>
      <c r="P216" s="31">
        <v>-587.88304833422444</v>
      </c>
      <c r="Q216" s="31">
        <v>0</v>
      </c>
      <c r="R216" s="31">
        <v>0</v>
      </c>
      <c r="S216" s="31">
        <v>0</v>
      </c>
      <c r="T216" s="32"/>
      <c r="U216" s="31">
        <v>0</v>
      </c>
    </row>
    <row r="217" spans="1:21" x14ac:dyDescent="0.25">
      <c r="A217" t="s">
        <v>49</v>
      </c>
      <c r="B217" t="s">
        <v>232</v>
      </c>
      <c r="C217" t="s">
        <v>95</v>
      </c>
      <c r="D217" t="s">
        <v>96</v>
      </c>
      <c r="E217" t="s">
        <v>97</v>
      </c>
      <c r="F217" t="s">
        <v>98</v>
      </c>
      <c r="G217" t="s">
        <v>62</v>
      </c>
      <c r="I217" t="s">
        <v>54</v>
      </c>
      <c r="J217" t="s">
        <v>120</v>
      </c>
      <c r="K217" t="s">
        <v>121</v>
      </c>
      <c r="L217" s="31">
        <v>135.82145212852851</v>
      </c>
      <c r="M217" s="31">
        <v>0</v>
      </c>
      <c r="N217" s="31">
        <v>-34.1146995585745</v>
      </c>
      <c r="O217" s="31">
        <v>169.93615168710301</v>
      </c>
      <c r="P217" s="31">
        <v>0</v>
      </c>
      <c r="Q217" s="31">
        <v>0</v>
      </c>
      <c r="R217" s="31">
        <v>0</v>
      </c>
      <c r="S217" s="31">
        <v>0</v>
      </c>
      <c r="T217" s="32"/>
      <c r="U217" s="31">
        <v>0</v>
      </c>
    </row>
    <row r="218" spans="1:21" x14ac:dyDescent="0.25">
      <c r="A218" t="s">
        <v>49</v>
      </c>
      <c r="B218" t="s">
        <v>232</v>
      </c>
      <c r="C218" t="s">
        <v>95</v>
      </c>
      <c r="D218" t="s">
        <v>96</v>
      </c>
      <c r="E218" t="s">
        <v>97</v>
      </c>
      <c r="F218" t="s">
        <v>98</v>
      </c>
      <c r="G218" t="s">
        <v>62</v>
      </c>
      <c r="I218" t="s">
        <v>54</v>
      </c>
      <c r="J218" t="s">
        <v>239</v>
      </c>
      <c r="K218" t="s">
        <v>240</v>
      </c>
      <c r="L218" s="31">
        <v>-1109.8197931034483</v>
      </c>
      <c r="M218" s="31">
        <v>0</v>
      </c>
      <c r="N218" s="31">
        <v>-303.32068582887939</v>
      </c>
      <c r="O218" s="31">
        <v>-806.4991072745687</v>
      </c>
      <c r="P218" s="31">
        <v>-806.4991072745687</v>
      </c>
      <c r="Q218" s="31">
        <v>0</v>
      </c>
      <c r="R218" s="31">
        <v>0</v>
      </c>
      <c r="S218" s="31">
        <v>0</v>
      </c>
      <c r="T218" s="32"/>
      <c r="U218" s="31">
        <v>0</v>
      </c>
    </row>
    <row r="219" spans="1:21" x14ac:dyDescent="0.25">
      <c r="A219" t="s">
        <v>49</v>
      </c>
      <c r="B219" t="s">
        <v>232</v>
      </c>
      <c r="C219" t="s">
        <v>95</v>
      </c>
      <c r="D219" t="s">
        <v>96</v>
      </c>
      <c r="E219" t="s">
        <v>97</v>
      </c>
      <c r="F219" t="s">
        <v>98</v>
      </c>
      <c r="G219" t="s">
        <v>62</v>
      </c>
      <c r="I219" t="s">
        <v>54</v>
      </c>
      <c r="J219" t="s">
        <v>237</v>
      </c>
      <c r="K219" t="s">
        <v>238</v>
      </c>
      <c r="L219" s="31">
        <v>-1467.9827080684668</v>
      </c>
      <c r="M219" s="31">
        <v>0</v>
      </c>
      <c r="N219" s="31">
        <v>-1393.3271203888689</v>
      </c>
      <c r="O219" s="31">
        <v>-74.655587679597772</v>
      </c>
      <c r="P219" s="31">
        <v>-74.655587679597772</v>
      </c>
      <c r="Q219" s="31">
        <v>0</v>
      </c>
      <c r="R219" s="31">
        <v>0</v>
      </c>
      <c r="S219" s="31">
        <v>0</v>
      </c>
      <c r="T219" s="32"/>
      <c r="U219" s="31">
        <v>0</v>
      </c>
    </row>
    <row r="220" spans="1:21" x14ac:dyDescent="0.25">
      <c r="A220" t="s">
        <v>49</v>
      </c>
      <c r="B220" t="s">
        <v>232</v>
      </c>
      <c r="C220" t="s">
        <v>95</v>
      </c>
      <c r="D220" t="s">
        <v>96</v>
      </c>
      <c r="E220" t="s">
        <v>97</v>
      </c>
      <c r="F220" t="s">
        <v>98</v>
      </c>
      <c r="G220" t="s">
        <v>62</v>
      </c>
      <c r="I220" t="s">
        <v>54</v>
      </c>
      <c r="J220" t="s">
        <v>157</v>
      </c>
      <c r="K220" t="s">
        <v>158</v>
      </c>
      <c r="L220" s="31">
        <v>-457.87342305600043</v>
      </c>
      <c r="M220" s="31">
        <v>0</v>
      </c>
      <c r="N220" s="31">
        <v>-20.984860179735964</v>
      </c>
      <c r="O220" s="31">
        <v>-436.88856287626447</v>
      </c>
      <c r="P220" s="31">
        <v>-436.88856287626447</v>
      </c>
      <c r="Q220" s="31">
        <v>0</v>
      </c>
      <c r="R220" s="31">
        <v>0</v>
      </c>
      <c r="S220" s="31">
        <v>0</v>
      </c>
      <c r="T220" s="32"/>
      <c r="U220" s="31">
        <v>0</v>
      </c>
    </row>
    <row r="221" spans="1:21" x14ac:dyDescent="0.25">
      <c r="A221" t="s">
        <v>49</v>
      </c>
      <c r="B221" t="s">
        <v>232</v>
      </c>
      <c r="C221" t="s">
        <v>95</v>
      </c>
      <c r="D221" t="s">
        <v>96</v>
      </c>
      <c r="E221" t="s">
        <v>102</v>
      </c>
      <c r="F221" t="s">
        <v>103</v>
      </c>
      <c r="G221" t="s">
        <v>62</v>
      </c>
      <c r="I221" t="s">
        <v>54</v>
      </c>
      <c r="J221" t="s">
        <v>51</v>
      </c>
      <c r="K221" t="s">
        <v>51</v>
      </c>
      <c r="L221" s="31">
        <v>-10083.186968772834</v>
      </c>
      <c r="M221" s="31">
        <v>0</v>
      </c>
      <c r="N221" s="31">
        <v>-9795.7648905471124</v>
      </c>
      <c r="O221" s="31">
        <v>-287.42207822572163</v>
      </c>
      <c r="P221" s="31">
        <v>-287.42207822572163</v>
      </c>
      <c r="Q221" s="31">
        <v>0</v>
      </c>
      <c r="R221" s="31">
        <v>0</v>
      </c>
      <c r="S221" s="31">
        <v>0</v>
      </c>
      <c r="T221" s="32"/>
      <c r="U221" s="31">
        <v>0</v>
      </c>
    </row>
    <row r="222" spans="1:21" x14ac:dyDescent="0.25">
      <c r="A222" t="s">
        <v>49</v>
      </c>
      <c r="B222" t="s">
        <v>232</v>
      </c>
      <c r="C222" t="s">
        <v>95</v>
      </c>
      <c r="D222" t="s">
        <v>96</v>
      </c>
      <c r="E222" t="s">
        <v>102</v>
      </c>
      <c r="F222" t="s">
        <v>103</v>
      </c>
      <c r="G222" t="s">
        <v>62</v>
      </c>
      <c r="I222" t="s">
        <v>54</v>
      </c>
      <c r="J222" t="s">
        <v>120</v>
      </c>
      <c r="K222" t="s">
        <v>121</v>
      </c>
      <c r="L222" s="31">
        <v>61.391244603264255</v>
      </c>
      <c r="M222" s="31">
        <v>0</v>
      </c>
      <c r="N222" s="31">
        <v>-17.057349779287254</v>
      </c>
      <c r="O222" s="31">
        <v>78.448594382551519</v>
      </c>
      <c r="P222" s="31">
        <v>0</v>
      </c>
      <c r="Q222" s="31">
        <v>0</v>
      </c>
      <c r="R222" s="31">
        <v>0</v>
      </c>
      <c r="S222" s="31">
        <v>0</v>
      </c>
      <c r="T222" s="32"/>
      <c r="U222" s="31">
        <v>0</v>
      </c>
    </row>
    <row r="223" spans="1:21" x14ac:dyDescent="0.25">
      <c r="A223" t="s">
        <v>49</v>
      </c>
      <c r="B223" t="s">
        <v>232</v>
      </c>
      <c r="C223" t="s">
        <v>95</v>
      </c>
      <c r="D223" t="s">
        <v>96</v>
      </c>
      <c r="E223" t="s">
        <v>102</v>
      </c>
      <c r="F223" t="s">
        <v>103</v>
      </c>
      <c r="G223" t="s">
        <v>62</v>
      </c>
      <c r="I223" t="s">
        <v>54</v>
      </c>
      <c r="J223" t="s">
        <v>239</v>
      </c>
      <c r="K223" t="s">
        <v>240</v>
      </c>
      <c r="L223" s="31">
        <v>-554.90989655172405</v>
      </c>
      <c r="M223" s="31">
        <v>0</v>
      </c>
      <c r="N223" s="31">
        <v>-151.6603429144397</v>
      </c>
      <c r="O223" s="31">
        <v>-403.24955363728435</v>
      </c>
      <c r="P223" s="31">
        <v>-403.24955363728435</v>
      </c>
      <c r="Q223" s="31">
        <v>0</v>
      </c>
      <c r="R223" s="31">
        <v>0</v>
      </c>
      <c r="S223" s="31">
        <v>0</v>
      </c>
      <c r="T223" s="32"/>
      <c r="U223" s="31">
        <v>0</v>
      </c>
    </row>
    <row r="224" spans="1:21" x14ac:dyDescent="0.25">
      <c r="A224" t="s">
        <v>49</v>
      </c>
      <c r="B224" t="s">
        <v>232</v>
      </c>
      <c r="C224" t="s">
        <v>95</v>
      </c>
      <c r="D224" t="s">
        <v>96</v>
      </c>
      <c r="E224" t="s">
        <v>102</v>
      </c>
      <c r="F224" t="s">
        <v>103</v>
      </c>
      <c r="G224" t="s">
        <v>62</v>
      </c>
      <c r="I224" t="s">
        <v>54</v>
      </c>
      <c r="J224" t="s">
        <v>237</v>
      </c>
      <c r="K224" t="s">
        <v>238</v>
      </c>
      <c r="L224" s="31">
        <v>-733.99135403423315</v>
      </c>
      <c r="M224" s="31">
        <v>0</v>
      </c>
      <c r="N224" s="31">
        <v>-696.66356019443447</v>
      </c>
      <c r="O224" s="31">
        <v>-37.32779383979863</v>
      </c>
      <c r="P224" s="31">
        <v>-37.32779383979863</v>
      </c>
      <c r="Q224" s="31">
        <v>0</v>
      </c>
      <c r="R224" s="31">
        <v>0</v>
      </c>
      <c r="S224" s="31">
        <v>0</v>
      </c>
      <c r="T224" s="32"/>
      <c r="U224" s="31">
        <v>0</v>
      </c>
    </row>
    <row r="225" spans="1:21" x14ac:dyDescent="0.25">
      <c r="A225" t="s">
        <v>49</v>
      </c>
      <c r="B225" t="s">
        <v>232</v>
      </c>
      <c r="C225" t="s">
        <v>95</v>
      </c>
      <c r="D225" t="s">
        <v>96</v>
      </c>
      <c r="E225" t="s">
        <v>102</v>
      </c>
      <c r="F225" t="s">
        <v>103</v>
      </c>
      <c r="G225" t="s">
        <v>62</v>
      </c>
      <c r="I225" t="s">
        <v>54</v>
      </c>
      <c r="J225" t="s">
        <v>157</v>
      </c>
      <c r="K225" t="s">
        <v>158</v>
      </c>
      <c r="L225" s="31">
        <v>-228.93671152800022</v>
      </c>
      <c r="M225" s="31">
        <v>0</v>
      </c>
      <c r="N225" s="31">
        <v>-10.492430089867986</v>
      </c>
      <c r="O225" s="31">
        <v>-218.44428143813224</v>
      </c>
      <c r="P225" s="31">
        <v>-218.44428143813224</v>
      </c>
      <c r="Q225" s="31">
        <v>0</v>
      </c>
      <c r="R225" s="31">
        <v>0</v>
      </c>
      <c r="S225" s="31">
        <v>0</v>
      </c>
      <c r="T225" s="32"/>
      <c r="U225" s="31">
        <v>0</v>
      </c>
    </row>
    <row r="226" spans="1:21" x14ac:dyDescent="0.25">
      <c r="A226" t="s">
        <v>49</v>
      </c>
      <c r="B226" t="s">
        <v>232</v>
      </c>
      <c r="C226" t="s">
        <v>95</v>
      </c>
      <c r="D226" t="s">
        <v>96</v>
      </c>
      <c r="E226" t="s">
        <v>104</v>
      </c>
      <c r="F226" t="s">
        <v>105</v>
      </c>
      <c r="G226" t="s">
        <v>62</v>
      </c>
      <c r="I226" t="s">
        <v>54</v>
      </c>
      <c r="J226" t="s">
        <v>51</v>
      </c>
      <c r="K226" t="s">
        <v>51</v>
      </c>
      <c r="L226" s="31">
        <v>-10067.250545360595</v>
      </c>
      <c r="M226" s="31">
        <v>0</v>
      </c>
      <c r="N226" s="31">
        <v>-9795.7648905471106</v>
      </c>
      <c r="O226" s="31">
        <v>-271.48565481349215</v>
      </c>
      <c r="P226" s="31">
        <v>-271.48565481349215</v>
      </c>
      <c r="Q226" s="31">
        <v>0</v>
      </c>
      <c r="R226" s="31">
        <v>0</v>
      </c>
      <c r="S226" s="31">
        <v>0</v>
      </c>
      <c r="T226" s="32"/>
      <c r="U226" s="31">
        <v>0</v>
      </c>
    </row>
    <row r="227" spans="1:21" x14ac:dyDescent="0.25">
      <c r="A227" t="s">
        <v>49</v>
      </c>
      <c r="B227" t="s">
        <v>232</v>
      </c>
      <c r="C227" t="s">
        <v>95</v>
      </c>
      <c r="D227" t="s">
        <v>96</v>
      </c>
      <c r="E227" t="s">
        <v>104</v>
      </c>
      <c r="F227" t="s">
        <v>105</v>
      </c>
      <c r="G227" t="s">
        <v>62</v>
      </c>
      <c r="I227" t="s">
        <v>54</v>
      </c>
      <c r="J227" t="s">
        <v>120</v>
      </c>
      <c r="K227" t="s">
        <v>121</v>
      </c>
      <c r="L227" s="31">
        <v>45.454734365264265</v>
      </c>
      <c r="M227" s="31">
        <v>0</v>
      </c>
      <c r="N227" s="31">
        <v>-17.05734977928725</v>
      </c>
      <c r="O227" s="31">
        <v>62.512084144551508</v>
      </c>
      <c r="P227" s="31">
        <v>0</v>
      </c>
      <c r="Q227" s="31">
        <v>0</v>
      </c>
      <c r="R227" s="31">
        <v>0</v>
      </c>
      <c r="S227" s="31">
        <v>0</v>
      </c>
      <c r="T227" s="32"/>
      <c r="U227" s="31">
        <v>0</v>
      </c>
    </row>
    <row r="228" spans="1:21" x14ac:dyDescent="0.25">
      <c r="A228" t="s">
        <v>49</v>
      </c>
      <c r="B228" t="s">
        <v>232</v>
      </c>
      <c r="C228" t="s">
        <v>95</v>
      </c>
      <c r="D228" t="s">
        <v>96</v>
      </c>
      <c r="E228" t="s">
        <v>104</v>
      </c>
      <c r="F228" t="s">
        <v>105</v>
      </c>
      <c r="G228" t="s">
        <v>62</v>
      </c>
      <c r="I228" t="s">
        <v>54</v>
      </c>
      <c r="J228" t="s">
        <v>239</v>
      </c>
      <c r="K228" t="s">
        <v>240</v>
      </c>
      <c r="L228" s="31">
        <v>-554.90989655172416</v>
      </c>
      <c r="M228" s="31">
        <v>0</v>
      </c>
      <c r="N228" s="31">
        <v>-151.6603429144397</v>
      </c>
      <c r="O228" s="31">
        <v>-403.24955363728446</v>
      </c>
      <c r="P228" s="31">
        <v>-403.24955363728446</v>
      </c>
      <c r="Q228" s="31">
        <v>0</v>
      </c>
      <c r="R228" s="31">
        <v>0</v>
      </c>
      <c r="S228" s="31">
        <v>0</v>
      </c>
      <c r="T228" s="32"/>
      <c r="U228" s="31">
        <v>0</v>
      </c>
    </row>
    <row r="229" spans="1:21" x14ac:dyDescent="0.25">
      <c r="A229" t="s">
        <v>49</v>
      </c>
      <c r="B229" t="s">
        <v>232</v>
      </c>
      <c r="C229" t="s">
        <v>95</v>
      </c>
      <c r="D229" t="s">
        <v>96</v>
      </c>
      <c r="E229" t="s">
        <v>104</v>
      </c>
      <c r="F229" t="s">
        <v>105</v>
      </c>
      <c r="G229" t="s">
        <v>62</v>
      </c>
      <c r="I229" t="s">
        <v>54</v>
      </c>
      <c r="J229" t="s">
        <v>237</v>
      </c>
      <c r="K229" t="s">
        <v>238</v>
      </c>
      <c r="L229" s="31">
        <v>-733.99135403423315</v>
      </c>
      <c r="M229" s="31">
        <v>0</v>
      </c>
      <c r="N229" s="31">
        <v>-696.66356019443447</v>
      </c>
      <c r="O229" s="31">
        <v>-37.32779383979863</v>
      </c>
      <c r="P229" s="31">
        <v>-37.32779383979863</v>
      </c>
      <c r="Q229" s="31">
        <v>0</v>
      </c>
      <c r="R229" s="31">
        <v>0</v>
      </c>
      <c r="S229" s="31">
        <v>0</v>
      </c>
      <c r="T229" s="32"/>
      <c r="U229" s="31">
        <v>0</v>
      </c>
    </row>
    <row r="230" spans="1:21" x14ac:dyDescent="0.25">
      <c r="A230" t="s">
        <v>49</v>
      </c>
      <c r="B230" t="s">
        <v>232</v>
      </c>
      <c r="C230" t="s">
        <v>95</v>
      </c>
      <c r="D230" t="s">
        <v>96</v>
      </c>
      <c r="E230" t="s">
        <v>104</v>
      </c>
      <c r="F230" t="s">
        <v>105</v>
      </c>
      <c r="G230" t="s">
        <v>62</v>
      </c>
      <c r="I230" t="s">
        <v>54</v>
      </c>
      <c r="J230" t="s">
        <v>157</v>
      </c>
      <c r="K230" t="s">
        <v>158</v>
      </c>
      <c r="L230" s="31">
        <v>-228.93671152800022</v>
      </c>
      <c r="M230" s="31">
        <v>0</v>
      </c>
      <c r="N230" s="31">
        <v>-10.492430089867982</v>
      </c>
      <c r="O230" s="31">
        <v>-218.44428143813224</v>
      </c>
      <c r="P230" s="31">
        <v>-218.44428143813224</v>
      </c>
      <c r="Q230" s="31">
        <v>0</v>
      </c>
      <c r="R230" s="31">
        <v>0</v>
      </c>
      <c r="S230" s="31">
        <v>0</v>
      </c>
      <c r="T230" s="32"/>
      <c r="U230" s="31">
        <v>0</v>
      </c>
    </row>
    <row r="231" spans="1:21" x14ac:dyDescent="0.25">
      <c r="A231" t="s">
        <v>49</v>
      </c>
      <c r="B231" t="s">
        <v>232</v>
      </c>
      <c r="C231" t="s">
        <v>95</v>
      </c>
      <c r="D231" t="s">
        <v>96</v>
      </c>
      <c r="E231" t="s">
        <v>106</v>
      </c>
      <c r="F231" t="s">
        <v>107</v>
      </c>
      <c r="G231" t="s">
        <v>62</v>
      </c>
      <c r="I231" t="s">
        <v>54</v>
      </c>
      <c r="J231" t="s">
        <v>51</v>
      </c>
      <c r="K231" t="s">
        <v>51</v>
      </c>
      <c r="L231" s="31">
        <v>-10079.728207963788</v>
      </c>
      <c r="M231" s="31">
        <v>0</v>
      </c>
      <c r="N231" s="31">
        <v>-9795.7648905471124</v>
      </c>
      <c r="O231" s="31">
        <v>-283.96331741667746</v>
      </c>
      <c r="P231" s="31">
        <v>-283.96331741667746</v>
      </c>
      <c r="Q231" s="31">
        <v>0</v>
      </c>
      <c r="R231" s="31">
        <v>0</v>
      </c>
      <c r="S231" s="31">
        <v>0</v>
      </c>
      <c r="T231" s="32"/>
      <c r="U231" s="31">
        <v>0</v>
      </c>
    </row>
    <row r="232" spans="1:21" x14ac:dyDescent="0.25">
      <c r="A232" t="s">
        <v>49</v>
      </c>
      <c r="B232" t="s">
        <v>232</v>
      </c>
      <c r="C232" t="s">
        <v>95</v>
      </c>
      <c r="D232" t="s">
        <v>96</v>
      </c>
      <c r="E232" t="s">
        <v>106</v>
      </c>
      <c r="F232" t="s">
        <v>107</v>
      </c>
      <c r="G232" t="s">
        <v>62</v>
      </c>
      <c r="I232" t="s">
        <v>54</v>
      </c>
      <c r="J232" t="s">
        <v>120</v>
      </c>
      <c r="K232" t="s">
        <v>121</v>
      </c>
      <c r="L232" s="31">
        <v>75.009716988464262</v>
      </c>
      <c r="M232" s="31">
        <v>0</v>
      </c>
      <c r="N232" s="31">
        <v>-17.057349779287254</v>
      </c>
      <c r="O232" s="31">
        <v>92.067066767751527</v>
      </c>
      <c r="P232" s="31">
        <v>0</v>
      </c>
      <c r="Q232" s="31">
        <v>0</v>
      </c>
      <c r="R232" s="31">
        <v>0</v>
      </c>
      <c r="S232" s="31">
        <v>0</v>
      </c>
      <c r="T232" s="32"/>
      <c r="U232" s="31">
        <v>0</v>
      </c>
    </row>
    <row r="233" spans="1:21" x14ac:dyDescent="0.25">
      <c r="A233" t="s">
        <v>49</v>
      </c>
      <c r="B233" t="s">
        <v>232</v>
      </c>
      <c r="C233" t="s">
        <v>95</v>
      </c>
      <c r="D233" t="s">
        <v>96</v>
      </c>
      <c r="E233" t="s">
        <v>106</v>
      </c>
      <c r="F233" t="s">
        <v>107</v>
      </c>
      <c r="G233" t="s">
        <v>62</v>
      </c>
      <c r="I233" t="s">
        <v>54</v>
      </c>
      <c r="J233" t="s">
        <v>239</v>
      </c>
      <c r="K233" t="s">
        <v>240</v>
      </c>
      <c r="L233" s="31">
        <v>-554.90989655172416</v>
      </c>
      <c r="M233" s="31">
        <v>0</v>
      </c>
      <c r="N233" s="31">
        <v>-151.6603429144397</v>
      </c>
      <c r="O233" s="31">
        <v>-403.24955363728446</v>
      </c>
      <c r="P233" s="31">
        <v>-403.24955363728446</v>
      </c>
      <c r="Q233" s="31">
        <v>0</v>
      </c>
      <c r="R233" s="31">
        <v>0</v>
      </c>
      <c r="S233" s="31">
        <v>0</v>
      </c>
      <c r="T233" s="32"/>
      <c r="U233" s="31">
        <v>0</v>
      </c>
    </row>
    <row r="234" spans="1:21" x14ac:dyDescent="0.25">
      <c r="A234" t="s">
        <v>49</v>
      </c>
      <c r="B234" t="s">
        <v>232</v>
      </c>
      <c r="C234" t="s">
        <v>95</v>
      </c>
      <c r="D234" t="s">
        <v>96</v>
      </c>
      <c r="E234" t="s">
        <v>106</v>
      </c>
      <c r="F234" t="s">
        <v>107</v>
      </c>
      <c r="G234" t="s">
        <v>62</v>
      </c>
      <c r="I234" t="s">
        <v>54</v>
      </c>
      <c r="J234" t="s">
        <v>237</v>
      </c>
      <c r="K234" t="s">
        <v>238</v>
      </c>
      <c r="L234" s="31">
        <v>-2019.6135031964166</v>
      </c>
      <c r="M234" s="31">
        <v>0</v>
      </c>
      <c r="N234" s="31">
        <v>-1916.9042327546913</v>
      </c>
      <c r="O234" s="31">
        <v>-102.70927044172504</v>
      </c>
      <c r="P234" s="31">
        <v>-102.70927044172504</v>
      </c>
      <c r="Q234" s="31">
        <v>0</v>
      </c>
      <c r="R234" s="31">
        <v>0</v>
      </c>
      <c r="S234" s="31">
        <v>0</v>
      </c>
      <c r="T234" s="32"/>
      <c r="U234" s="31">
        <v>0</v>
      </c>
    </row>
    <row r="235" spans="1:21" x14ac:dyDescent="0.25">
      <c r="A235" t="s">
        <v>49</v>
      </c>
      <c r="B235" t="s">
        <v>232</v>
      </c>
      <c r="C235" t="s">
        <v>95</v>
      </c>
      <c r="D235" t="s">
        <v>96</v>
      </c>
      <c r="E235" t="s">
        <v>106</v>
      </c>
      <c r="F235" t="s">
        <v>107</v>
      </c>
      <c r="G235" t="s">
        <v>62</v>
      </c>
      <c r="I235" t="s">
        <v>54</v>
      </c>
      <c r="J235" t="s">
        <v>157</v>
      </c>
      <c r="K235" t="s">
        <v>158</v>
      </c>
      <c r="L235" s="31">
        <v>-629.93068166000091</v>
      </c>
      <c r="M235" s="31">
        <v>0</v>
      </c>
      <c r="N235" s="31">
        <v>-10.492430089867986</v>
      </c>
      <c r="O235" s="31">
        <v>-619.43825157013293</v>
      </c>
      <c r="P235" s="31">
        <v>-619.43825157013293</v>
      </c>
      <c r="Q235" s="31">
        <v>0</v>
      </c>
      <c r="R235" s="31">
        <v>0</v>
      </c>
      <c r="S235" s="31">
        <v>0</v>
      </c>
      <c r="T235" s="32"/>
      <c r="U235" s="31">
        <v>0</v>
      </c>
    </row>
    <row r="236" spans="1:21" x14ac:dyDescent="0.25">
      <c r="A236" t="s">
        <v>49</v>
      </c>
      <c r="B236" t="s">
        <v>232</v>
      </c>
      <c r="C236" t="s">
        <v>95</v>
      </c>
      <c r="D236" t="s">
        <v>96</v>
      </c>
      <c r="E236" t="s">
        <v>108</v>
      </c>
      <c r="F236" t="s">
        <v>109</v>
      </c>
      <c r="G236" t="s">
        <v>62</v>
      </c>
      <c r="I236" t="s">
        <v>54</v>
      </c>
      <c r="J236" t="s">
        <v>51</v>
      </c>
      <c r="K236" t="s">
        <v>51</v>
      </c>
      <c r="L236" s="31">
        <v>-23749.670618318109</v>
      </c>
      <c r="M236" s="31">
        <v>0</v>
      </c>
      <c r="N236" s="31">
        <v>-22933.661875101621</v>
      </c>
      <c r="O236" s="31">
        <v>-816.00874321647643</v>
      </c>
      <c r="P236" s="31">
        <v>-816.00874321647643</v>
      </c>
      <c r="Q236" s="31">
        <v>0</v>
      </c>
      <c r="R236" s="31">
        <v>0</v>
      </c>
      <c r="S236" s="31">
        <v>0</v>
      </c>
      <c r="T236" s="32"/>
      <c r="U236" s="31">
        <v>0</v>
      </c>
    </row>
    <row r="237" spans="1:21" x14ac:dyDescent="0.25">
      <c r="A237" t="s">
        <v>49</v>
      </c>
      <c r="B237" t="s">
        <v>232</v>
      </c>
      <c r="C237" t="s">
        <v>95</v>
      </c>
      <c r="D237" t="s">
        <v>96</v>
      </c>
      <c r="E237" t="s">
        <v>108</v>
      </c>
      <c r="F237" t="s">
        <v>109</v>
      </c>
      <c r="G237" t="s">
        <v>62</v>
      </c>
      <c r="I237" t="s">
        <v>54</v>
      </c>
      <c r="J237" t="s">
        <v>120</v>
      </c>
      <c r="K237" t="s">
        <v>121</v>
      </c>
      <c r="L237" s="31">
        <v>400.50147386529937</v>
      </c>
      <c r="M237" s="31">
        <v>0</v>
      </c>
      <c r="N237" s="31">
        <v>-39.934348843040127</v>
      </c>
      <c r="O237" s="31">
        <v>440.43582270833951</v>
      </c>
      <c r="P237" s="31">
        <v>0</v>
      </c>
      <c r="Q237" s="31">
        <v>0</v>
      </c>
      <c r="R237" s="31">
        <v>0</v>
      </c>
      <c r="S237" s="31">
        <v>0</v>
      </c>
      <c r="T237" s="32"/>
      <c r="U237" s="31">
        <v>0</v>
      </c>
    </row>
    <row r="238" spans="1:21" x14ac:dyDescent="0.25">
      <c r="A238" t="s">
        <v>49</v>
      </c>
      <c r="B238" t="s">
        <v>232</v>
      </c>
      <c r="C238" t="s">
        <v>95</v>
      </c>
      <c r="D238" t="s">
        <v>96</v>
      </c>
      <c r="E238" t="s">
        <v>108</v>
      </c>
      <c r="F238" t="s">
        <v>109</v>
      </c>
      <c r="G238" t="s">
        <v>62</v>
      </c>
      <c r="I238" t="s">
        <v>54</v>
      </c>
      <c r="J238" t="s">
        <v>239</v>
      </c>
      <c r="K238" t="s">
        <v>240</v>
      </c>
      <c r="L238" s="31">
        <v>-1299.1446896551724</v>
      </c>
      <c r="M238" s="31">
        <v>0</v>
      </c>
      <c r="N238" s="31">
        <v>-355.06436333706904</v>
      </c>
      <c r="O238" s="31">
        <v>-944.08032631810329</v>
      </c>
      <c r="P238" s="31">
        <v>-944.08032631810329</v>
      </c>
      <c r="Q238" s="31">
        <v>0</v>
      </c>
      <c r="R238" s="31">
        <v>0</v>
      </c>
      <c r="S238" s="31">
        <v>0</v>
      </c>
      <c r="T238" s="32"/>
      <c r="U238" s="31">
        <v>0</v>
      </c>
    </row>
    <row r="239" spans="1:21" x14ac:dyDescent="0.25">
      <c r="A239" t="s">
        <v>49</v>
      </c>
      <c r="B239" t="s">
        <v>232</v>
      </c>
      <c r="C239" t="s">
        <v>95</v>
      </c>
      <c r="D239" t="s">
        <v>96</v>
      </c>
      <c r="E239" t="s">
        <v>108</v>
      </c>
      <c r="F239" t="s">
        <v>109</v>
      </c>
      <c r="G239" t="s">
        <v>62</v>
      </c>
      <c r="I239" t="s">
        <v>54</v>
      </c>
      <c r="J239" t="s">
        <v>237</v>
      </c>
      <c r="K239" t="s">
        <v>238</v>
      </c>
      <c r="L239" s="31">
        <v>-10275.878956479264</v>
      </c>
      <c r="M239" s="31">
        <v>0</v>
      </c>
      <c r="N239" s="31">
        <v>-9753.2898427220825</v>
      </c>
      <c r="O239" s="31">
        <v>-522.58911375718128</v>
      </c>
      <c r="P239" s="31">
        <v>-522.58911375718128</v>
      </c>
      <c r="Q239" s="31">
        <v>0</v>
      </c>
      <c r="R239" s="31">
        <v>0</v>
      </c>
      <c r="S239" s="31">
        <v>0</v>
      </c>
      <c r="T239" s="32"/>
      <c r="U239" s="31">
        <v>0</v>
      </c>
    </row>
    <row r="240" spans="1:21" x14ac:dyDescent="0.25">
      <c r="A240" t="s">
        <v>49</v>
      </c>
      <c r="B240" t="s">
        <v>232</v>
      </c>
      <c r="C240" t="s">
        <v>95</v>
      </c>
      <c r="D240" t="s">
        <v>96</v>
      </c>
      <c r="E240" t="s">
        <v>108</v>
      </c>
      <c r="F240" t="s">
        <v>109</v>
      </c>
      <c r="G240" t="s">
        <v>62</v>
      </c>
      <c r="I240" t="s">
        <v>54</v>
      </c>
      <c r="J240" t="s">
        <v>157</v>
      </c>
      <c r="K240" t="s">
        <v>158</v>
      </c>
      <c r="L240" s="31">
        <v>-3205.1139613920031</v>
      </c>
      <c r="M240" s="31">
        <v>0</v>
      </c>
      <c r="N240" s="31">
        <v>-24.564681433032518</v>
      </c>
      <c r="O240" s="31">
        <v>-3180.5492799589701</v>
      </c>
      <c r="P240" s="31">
        <v>-3180.5492799589701</v>
      </c>
      <c r="Q240" s="31">
        <v>0</v>
      </c>
      <c r="R240" s="31">
        <v>0</v>
      </c>
      <c r="S240" s="31">
        <v>0</v>
      </c>
      <c r="T240" s="32"/>
      <c r="U240" s="31">
        <v>0</v>
      </c>
    </row>
    <row r="241" spans="1:21" x14ac:dyDescent="0.25">
      <c r="A241" t="s">
        <v>49</v>
      </c>
      <c r="B241" t="s">
        <v>232</v>
      </c>
      <c r="C241" t="s">
        <v>95</v>
      </c>
      <c r="D241" t="s">
        <v>96</v>
      </c>
      <c r="E241" t="s">
        <v>112</v>
      </c>
      <c r="F241" t="s">
        <v>113</v>
      </c>
      <c r="G241" t="s">
        <v>62</v>
      </c>
      <c r="I241" t="s">
        <v>54</v>
      </c>
      <c r="J241" t="s">
        <v>51</v>
      </c>
      <c r="K241" t="s">
        <v>51</v>
      </c>
      <c r="L241" s="31">
        <v>-134512.26847549278</v>
      </c>
      <c r="M241" s="31">
        <v>0</v>
      </c>
      <c r="N241" s="31">
        <v>-84284.441464276912</v>
      </c>
      <c r="O241" s="31">
        <v>-50227.827011215879</v>
      </c>
      <c r="P241" s="31">
        <v>-50227.827011215879</v>
      </c>
      <c r="Q241" s="31">
        <v>0</v>
      </c>
      <c r="R241" s="31">
        <v>0</v>
      </c>
      <c r="S241" s="31">
        <v>0</v>
      </c>
      <c r="T241" s="32"/>
      <c r="U241" s="31">
        <v>0</v>
      </c>
    </row>
    <row r="242" spans="1:21" x14ac:dyDescent="0.25">
      <c r="A242" t="s">
        <v>49</v>
      </c>
      <c r="B242" t="s">
        <v>232</v>
      </c>
      <c r="C242" t="s">
        <v>95</v>
      </c>
      <c r="D242" t="s">
        <v>96</v>
      </c>
      <c r="E242" t="s">
        <v>112</v>
      </c>
      <c r="F242" t="s">
        <v>113</v>
      </c>
      <c r="G242" t="s">
        <v>62</v>
      </c>
      <c r="I242" t="s">
        <v>54</v>
      </c>
      <c r="J242" t="s">
        <v>120</v>
      </c>
      <c r="K242" t="s">
        <v>121</v>
      </c>
      <c r="L242" s="31">
        <v>12.155886535873407</v>
      </c>
      <c r="M242" s="31">
        <v>0</v>
      </c>
      <c r="N242" s="31">
        <v>-75.831321982649825</v>
      </c>
      <c r="O242" s="31">
        <v>87.987208518523246</v>
      </c>
      <c r="P242" s="31">
        <v>0</v>
      </c>
      <c r="Q242" s="31">
        <v>0</v>
      </c>
      <c r="R242" s="31">
        <v>0</v>
      </c>
      <c r="S242" s="31">
        <v>0</v>
      </c>
      <c r="T242" s="32"/>
      <c r="U242" s="31">
        <v>0</v>
      </c>
    </row>
    <row r="243" spans="1:21" x14ac:dyDescent="0.25">
      <c r="A243" t="s">
        <v>49</v>
      </c>
      <c r="B243" t="s">
        <v>232</v>
      </c>
      <c r="C243" t="s">
        <v>95</v>
      </c>
      <c r="D243" t="s">
        <v>96</v>
      </c>
      <c r="E243" t="s">
        <v>112</v>
      </c>
      <c r="F243" t="s">
        <v>113</v>
      </c>
      <c r="G243" t="s">
        <v>62</v>
      </c>
      <c r="I243" t="s">
        <v>54</v>
      </c>
      <c r="J243" t="s">
        <v>239</v>
      </c>
      <c r="K243" t="s">
        <v>240</v>
      </c>
      <c r="L243" s="31">
        <v>-2346.7651291098641</v>
      </c>
      <c r="M243" s="31">
        <v>0</v>
      </c>
      <c r="N243" s="31">
        <v>-618.52875126915762</v>
      </c>
      <c r="O243" s="31">
        <v>-1728.2363778407066</v>
      </c>
      <c r="P243" s="31">
        <v>-1728.2363778407066</v>
      </c>
      <c r="Q243" s="31">
        <v>0</v>
      </c>
      <c r="R243" s="31">
        <v>0</v>
      </c>
      <c r="S243" s="31">
        <v>0</v>
      </c>
      <c r="T243" s="32"/>
      <c r="U243" s="31">
        <v>0</v>
      </c>
    </row>
    <row r="244" spans="1:21" x14ac:dyDescent="0.25">
      <c r="A244" t="s">
        <v>49</v>
      </c>
      <c r="B244" t="s">
        <v>232</v>
      </c>
      <c r="C244" t="s">
        <v>95</v>
      </c>
      <c r="D244" t="s">
        <v>96</v>
      </c>
      <c r="E244" t="s">
        <v>112</v>
      </c>
      <c r="F244" t="s">
        <v>113</v>
      </c>
      <c r="G244" t="s">
        <v>62</v>
      </c>
      <c r="I244" t="s">
        <v>54</v>
      </c>
      <c r="J244" t="s">
        <v>237</v>
      </c>
      <c r="K244" t="s">
        <v>238</v>
      </c>
      <c r="L244" s="31">
        <v>-5512.4053233574359</v>
      </c>
      <c r="M244" s="31">
        <v>0</v>
      </c>
      <c r="N244" s="31">
        <v>-5232.1408866966722</v>
      </c>
      <c r="O244" s="31">
        <v>-280.26443666076477</v>
      </c>
      <c r="P244" s="31">
        <v>-280.26443666076477</v>
      </c>
      <c r="Q244" s="31">
        <v>0</v>
      </c>
      <c r="R244" s="31">
        <v>0</v>
      </c>
      <c r="S244" s="31">
        <v>0</v>
      </c>
      <c r="T244" s="32"/>
      <c r="U244" s="31">
        <v>0</v>
      </c>
    </row>
    <row r="245" spans="1:21" x14ac:dyDescent="0.25">
      <c r="A245" t="s">
        <v>49</v>
      </c>
      <c r="B245" t="s">
        <v>232</v>
      </c>
      <c r="C245" t="s">
        <v>95</v>
      </c>
      <c r="D245" t="s">
        <v>96</v>
      </c>
      <c r="E245" t="s">
        <v>112</v>
      </c>
      <c r="F245" t="s">
        <v>113</v>
      </c>
      <c r="G245" t="s">
        <v>62</v>
      </c>
      <c r="I245" t="s">
        <v>54</v>
      </c>
      <c r="J245" t="s">
        <v>157</v>
      </c>
      <c r="K245" t="s">
        <v>158</v>
      </c>
      <c r="L245" s="31">
        <v>-1719.3796220907893</v>
      </c>
      <c r="M245" s="31">
        <v>0</v>
      </c>
      <c r="N245" s="31">
        <v>-42.470670330904731</v>
      </c>
      <c r="O245" s="31">
        <v>-1676.9089517598845</v>
      </c>
      <c r="P245" s="31">
        <v>-1676.9089517598845</v>
      </c>
      <c r="Q245" s="31">
        <v>0</v>
      </c>
      <c r="R245" s="31">
        <v>0</v>
      </c>
      <c r="S245" s="31">
        <v>0</v>
      </c>
      <c r="T245" s="32"/>
      <c r="U245" s="31">
        <v>0</v>
      </c>
    </row>
    <row r="246" spans="1:21" x14ac:dyDescent="0.25">
      <c r="A246" t="s">
        <v>49</v>
      </c>
      <c r="B246" t="s">
        <v>232</v>
      </c>
      <c r="C246" t="s">
        <v>95</v>
      </c>
      <c r="D246" t="s">
        <v>96</v>
      </c>
      <c r="E246" t="s">
        <v>114</v>
      </c>
      <c r="F246" t="s">
        <v>115</v>
      </c>
      <c r="G246" t="s">
        <v>62</v>
      </c>
      <c r="I246" t="s">
        <v>54</v>
      </c>
      <c r="J246" t="s">
        <v>51</v>
      </c>
      <c r="K246" t="s">
        <v>51</v>
      </c>
      <c r="L246" s="31">
        <v>-339045.66063126759</v>
      </c>
      <c r="M246" s="31">
        <v>0</v>
      </c>
      <c r="N246" s="31">
        <v>-207398.9608439781</v>
      </c>
      <c r="O246" s="31">
        <v>-131646.69978728943</v>
      </c>
      <c r="P246" s="31">
        <v>-131646.69978728943</v>
      </c>
      <c r="Q246" s="31">
        <v>0</v>
      </c>
      <c r="R246" s="31">
        <v>0</v>
      </c>
      <c r="S246" s="31">
        <v>0</v>
      </c>
      <c r="T246" s="32"/>
      <c r="U246" s="31">
        <v>0</v>
      </c>
    </row>
    <row r="247" spans="1:21" x14ac:dyDescent="0.25">
      <c r="A247" t="s">
        <v>49</v>
      </c>
      <c r="B247" t="s">
        <v>232</v>
      </c>
      <c r="C247" t="s">
        <v>95</v>
      </c>
      <c r="D247" t="s">
        <v>96</v>
      </c>
      <c r="E247" t="s">
        <v>114</v>
      </c>
      <c r="F247" t="s">
        <v>115</v>
      </c>
      <c r="G247" t="s">
        <v>62</v>
      </c>
      <c r="I247" t="s">
        <v>54</v>
      </c>
      <c r="J247" t="s">
        <v>120</v>
      </c>
      <c r="K247" t="s">
        <v>121</v>
      </c>
      <c r="L247" s="31">
        <v>-181.34213054848232</v>
      </c>
      <c r="M247" s="31">
        <v>0</v>
      </c>
      <c r="N247" s="31">
        <v>-168.45329004423928</v>
      </c>
      <c r="O247" s="31">
        <v>-12.888840504243017</v>
      </c>
      <c r="P247" s="31">
        <v>0</v>
      </c>
      <c r="Q247" s="31">
        <v>0</v>
      </c>
      <c r="R247" s="31">
        <v>0</v>
      </c>
      <c r="S247" s="31">
        <v>0</v>
      </c>
      <c r="T247" s="32"/>
      <c r="U247" s="31">
        <v>0</v>
      </c>
    </row>
    <row r="248" spans="1:21" x14ac:dyDescent="0.25">
      <c r="A248" t="s">
        <v>49</v>
      </c>
      <c r="B248" t="s">
        <v>232</v>
      </c>
      <c r="C248" t="s">
        <v>95</v>
      </c>
      <c r="D248" t="s">
        <v>96</v>
      </c>
      <c r="E248" t="s">
        <v>114</v>
      </c>
      <c r="F248" t="s">
        <v>115</v>
      </c>
      <c r="G248" t="s">
        <v>62</v>
      </c>
      <c r="I248" t="s">
        <v>54</v>
      </c>
      <c r="J248" t="s">
        <v>239</v>
      </c>
      <c r="K248" t="s">
        <v>240</v>
      </c>
      <c r="L248" s="31">
        <v>-4926.4697674418621</v>
      </c>
      <c r="M248" s="31">
        <v>0</v>
      </c>
      <c r="N248" s="31">
        <v>-1346.4349778779069</v>
      </c>
      <c r="O248" s="31">
        <v>-3580.0347895639552</v>
      </c>
      <c r="P248" s="31">
        <v>-3580.0347895639552</v>
      </c>
      <c r="Q248" s="31">
        <v>0</v>
      </c>
      <c r="R248" s="31">
        <v>0</v>
      </c>
      <c r="S248" s="31">
        <v>0</v>
      </c>
      <c r="T248" s="32"/>
      <c r="U248" s="31">
        <v>0</v>
      </c>
    </row>
    <row r="249" spans="1:21" x14ac:dyDescent="0.25">
      <c r="A249" t="s">
        <v>49</v>
      </c>
      <c r="B249" t="s">
        <v>232</v>
      </c>
      <c r="C249" t="s">
        <v>95</v>
      </c>
      <c r="D249" t="s">
        <v>96</v>
      </c>
      <c r="E249" t="s">
        <v>114</v>
      </c>
      <c r="F249" t="s">
        <v>115</v>
      </c>
      <c r="G249" t="s">
        <v>62</v>
      </c>
      <c r="I249" t="s">
        <v>54</v>
      </c>
      <c r="J249" t="s">
        <v>237</v>
      </c>
      <c r="K249" t="s">
        <v>238</v>
      </c>
      <c r="L249" s="31">
        <v>-11760.520554705676</v>
      </c>
      <c r="M249" s="31">
        <v>0</v>
      </c>
      <c r="N249" s="31">
        <v>-11162.62945270721</v>
      </c>
      <c r="O249" s="31">
        <v>-597.89110199846573</v>
      </c>
      <c r="P249" s="31">
        <v>-597.89110199846573</v>
      </c>
      <c r="Q249" s="31">
        <v>0</v>
      </c>
      <c r="R249" s="31">
        <v>0</v>
      </c>
      <c r="S249" s="31">
        <v>0</v>
      </c>
      <c r="T249" s="32"/>
      <c r="U249" s="31">
        <v>0</v>
      </c>
    </row>
    <row r="250" spans="1:21" x14ac:dyDescent="0.25">
      <c r="A250" t="s">
        <v>49</v>
      </c>
      <c r="B250" t="s">
        <v>232</v>
      </c>
      <c r="C250" t="s">
        <v>95</v>
      </c>
      <c r="D250" t="s">
        <v>96</v>
      </c>
      <c r="E250" t="s">
        <v>114</v>
      </c>
      <c r="F250" t="s">
        <v>115</v>
      </c>
      <c r="G250" t="s">
        <v>62</v>
      </c>
      <c r="I250" t="s">
        <v>54</v>
      </c>
      <c r="J250" t="s">
        <v>157</v>
      </c>
      <c r="K250" t="s">
        <v>158</v>
      </c>
      <c r="L250" s="31">
        <v>-3668.2493888372092</v>
      </c>
      <c r="M250" s="31">
        <v>0</v>
      </c>
      <c r="N250" s="31">
        <v>-92.278152543255786</v>
      </c>
      <c r="O250" s="31">
        <v>-3575.9712362939536</v>
      </c>
      <c r="P250" s="31">
        <v>-3575.9712362939536</v>
      </c>
      <c r="Q250" s="31">
        <v>0</v>
      </c>
      <c r="R250" s="31">
        <v>0</v>
      </c>
      <c r="S250" s="31">
        <v>0</v>
      </c>
      <c r="T250" s="32"/>
      <c r="U250" s="31">
        <v>0</v>
      </c>
    </row>
    <row r="251" spans="1:21" x14ac:dyDescent="0.25">
      <c r="A251" t="s">
        <v>49</v>
      </c>
      <c r="B251" t="s">
        <v>232</v>
      </c>
      <c r="C251" t="s">
        <v>116</v>
      </c>
      <c r="D251" t="s">
        <v>117</v>
      </c>
      <c r="E251" t="s">
        <v>118</v>
      </c>
      <c r="F251" t="s">
        <v>119</v>
      </c>
      <c r="G251" t="s">
        <v>62</v>
      </c>
      <c r="I251" t="s">
        <v>54</v>
      </c>
      <c r="J251" t="s">
        <v>51</v>
      </c>
      <c r="K251" t="s">
        <v>51</v>
      </c>
      <c r="L251" s="31">
        <v>-119300.28001525067</v>
      </c>
      <c r="M251" s="31">
        <v>0</v>
      </c>
      <c r="N251" s="31">
        <v>-109089.37851721063</v>
      </c>
      <c r="O251" s="31">
        <v>-10210.901498040021</v>
      </c>
      <c r="P251" s="31">
        <v>-10210.901498040021</v>
      </c>
      <c r="Q251" s="31">
        <v>0</v>
      </c>
      <c r="R251" s="31">
        <v>0</v>
      </c>
      <c r="S251" s="31">
        <v>0</v>
      </c>
      <c r="T251" s="32"/>
      <c r="U251" s="31">
        <v>0</v>
      </c>
    </row>
    <row r="252" spans="1:21" x14ac:dyDescent="0.25">
      <c r="A252" t="s">
        <v>49</v>
      </c>
      <c r="B252" t="s">
        <v>232</v>
      </c>
      <c r="C252" t="s">
        <v>116</v>
      </c>
      <c r="D252" t="s">
        <v>117</v>
      </c>
      <c r="E252" t="s">
        <v>118</v>
      </c>
      <c r="F252" t="s">
        <v>119</v>
      </c>
      <c r="G252" t="s">
        <v>62</v>
      </c>
      <c r="I252" t="s">
        <v>54</v>
      </c>
      <c r="J252" t="s">
        <v>241</v>
      </c>
      <c r="K252" t="s">
        <v>242</v>
      </c>
      <c r="L252" s="31">
        <v>-1681.4200003498131</v>
      </c>
      <c r="M252" s="31">
        <v>-1681.4200003498131</v>
      </c>
      <c r="N252" s="31">
        <v>-1616.4205508907316</v>
      </c>
      <c r="O252" s="31">
        <v>-64.999449459081632</v>
      </c>
      <c r="P252" s="31">
        <v>0</v>
      </c>
      <c r="Q252" s="31">
        <v>0</v>
      </c>
      <c r="R252" s="31">
        <v>0</v>
      </c>
      <c r="S252" s="31">
        <v>0</v>
      </c>
      <c r="T252" s="32"/>
      <c r="U252" s="31">
        <f>VORM3_konto!$O252</f>
        <v>-64.999449459081632</v>
      </c>
    </row>
    <row r="253" spans="1:21" x14ac:dyDescent="0.25">
      <c r="A253" t="s">
        <v>49</v>
      </c>
      <c r="B253" t="s">
        <v>232</v>
      </c>
      <c r="C253" t="s">
        <v>116</v>
      </c>
      <c r="D253" t="s">
        <v>117</v>
      </c>
      <c r="E253" t="s">
        <v>118</v>
      </c>
      <c r="F253" t="s">
        <v>119</v>
      </c>
      <c r="G253" t="s">
        <v>62</v>
      </c>
      <c r="I253" t="s">
        <v>54</v>
      </c>
      <c r="J253" t="s">
        <v>120</v>
      </c>
      <c r="K253" t="s">
        <v>121</v>
      </c>
      <c r="L253" s="31">
        <v>-325.76410970300583</v>
      </c>
      <c r="M253" s="31">
        <v>0</v>
      </c>
      <c r="N253" s="31">
        <v>-152.26472843543618</v>
      </c>
      <c r="O253" s="31">
        <v>-173.49938126756959</v>
      </c>
      <c r="P253" s="31">
        <v>0</v>
      </c>
      <c r="Q253" s="31">
        <v>0</v>
      </c>
      <c r="R253" s="31">
        <v>0</v>
      </c>
      <c r="S253" s="31">
        <v>0</v>
      </c>
      <c r="T253" s="32"/>
      <c r="U253" s="31">
        <v>0</v>
      </c>
    </row>
    <row r="254" spans="1:21" x14ac:dyDescent="0.25">
      <c r="A254" t="s">
        <v>49</v>
      </c>
      <c r="B254" t="s">
        <v>232</v>
      </c>
      <c r="C254" t="s">
        <v>116</v>
      </c>
      <c r="D254" t="s">
        <v>117</v>
      </c>
      <c r="E254" t="s">
        <v>118</v>
      </c>
      <c r="F254" t="s">
        <v>119</v>
      </c>
      <c r="G254" t="s">
        <v>62</v>
      </c>
      <c r="I254" t="s">
        <v>54</v>
      </c>
      <c r="J254" t="s">
        <v>235</v>
      </c>
      <c r="K254" t="s">
        <v>236</v>
      </c>
      <c r="L254" s="31">
        <v>-3289.4399999999996</v>
      </c>
      <c r="M254" s="31">
        <v>-3289.4399999999996</v>
      </c>
      <c r="N254" s="31">
        <v>-3289.4375904227854</v>
      </c>
      <c r="O254" s="31">
        <v>-2.4095772139389737E-3</v>
      </c>
      <c r="P254" s="31">
        <v>0</v>
      </c>
      <c r="Q254" s="31">
        <v>0</v>
      </c>
      <c r="R254" s="31">
        <v>0</v>
      </c>
      <c r="S254" s="31">
        <v>0</v>
      </c>
      <c r="T254" s="32"/>
      <c r="U254" s="31">
        <v>0</v>
      </c>
    </row>
    <row r="255" spans="1:21" x14ac:dyDescent="0.25">
      <c r="A255" t="s">
        <v>49</v>
      </c>
      <c r="B255" t="s">
        <v>232</v>
      </c>
      <c r="C255" t="s">
        <v>116</v>
      </c>
      <c r="D255" t="s">
        <v>117</v>
      </c>
      <c r="E255" t="s">
        <v>118</v>
      </c>
      <c r="F255" t="s">
        <v>119</v>
      </c>
      <c r="G255" t="s">
        <v>62</v>
      </c>
      <c r="I255" t="s">
        <v>54</v>
      </c>
      <c r="J255" t="s">
        <v>239</v>
      </c>
      <c r="K255" t="s">
        <v>240</v>
      </c>
      <c r="L255" s="31">
        <v>-3676.05538314452</v>
      </c>
      <c r="M255" s="31">
        <v>0</v>
      </c>
      <c r="N255" s="31">
        <v>-1004.6889115595418</v>
      </c>
      <c r="O255" s="31">
        <v>-2671.3664715849782</v>
      </c>
      <c r="P255" s="31">
        <v>-2671.3664715849782</v>
      </c>
      <c r="Q255" s="31">
        <v>0</v>
      </c>
      <c r="R255" s="31">
        <v>0</v>
      </c>
      <c r="S255" s="31">
        <v>0</v>
      </c>
      <c r="T255" s="32"/>
      <c r="U255" s="31">
        <v>0</v>
      </c>
    </row>
    <row r="256" spans="1:21" x14ac:dyDescent="0.25">
      <c r="A256" t="s">
        <v>49</v>
      </c>
      <c r="B256" t="s">
        <v>232</v>
      </c>
      <c r="C256" t="s">
        <v>116</v>
      </c>
      <c r="D256" t="s">
        <v>117</v>
      </c>
      <c r="E256" t="s">
        <v>118</v>
      </c>
      <c r="F256" t="s">
        <v>119</v>
      </c>
      <c r="G256" t="s">
        <v>62</v>
      </c>
      <c r="I256" t="s">
        <v>54</v>
      </c>
      <c r="J256" t="s">
        <v>237</v>
      </c>
      <c r="K256" t="s">
        <v>238</v>
      </c>
      <c r="L256" s="31">
        <v>-8553.0389660310339</v>
      </c>
      <c r="M256" s="31">
        <v>0</v>
      </c>
      <c r="N256" s="31">
        <v>-8095.7533274285579</v>
      </c>
      <c r="O256" s="31">
        <v>-457.28563860247573</v>
      </c>
      <c r="P256" s="31">
        <v>-457.28563860247573</v>
      </c>
      <c r="Q256" s="31">
        <v>0</v>
      </c>
      <c r="R256" s="31">
        <v>0</v>
      </c>
      <c r="S256" s="31">
        <v>0</v>
      </c>
      <c r="T256" s="32"/>
      <c r="U256" s="31">
        <v>0</v>
      </c>
    </row>
    <row r="257" spans="1:21" x14ac:dyDescent="0.25">
      <c r="A257" t="s">
        <v>49</v>
      </c>
      <c r="B257" t="s">
        <v>232</v>
      </c>
      <c r="C257" t="s">
        <v>116</v>
      </c>
      <c r="D257" t="s">
        <v>117</v>
      </c>
      <c r="E257" t="s">
        <v>118</v>
      </c>
      <c r="F257" t="s">
        <v>119</v>
      </c>
      <c r="G257" t="s">
        <v>62</v>
      </c>
      <c r="I257" t="s">
        <v>54</v>
      </c>
      <c r="J257" t="s">
        <v>157</v>
      </c>
      <c r="K257" t="s">
        <v>158</v>
      </c>
      <c r="L257" s="31">
        <v>-2660.4163760281672</v>
      </c>
      <c r="M257" s="31">
        <v>0</v>
      </c>
      <c r="N257" s="31">
        <v>-79.522798524376142</v>
      </c>
      <c r="O257" s="31">
        <v>-2580.8935775037912</v>
      </c>
      <c r="P257" s="31">
        <v>-2580.8935775037912</v>
      </c>
      <c r="Q257" s="31">
        <v>0</v>
      </c>
      <c r="R257" s="31">
        <v>0</v>
      </c>
      <c r="S257" s="31">
        <v>0</v>
      </c>
      <c r="T257" s="32"/>
      <c r="U257" s="31">
        <v>0</v>
      </c>
    </row>
    <row r="258" spans="1:21" x14ac:dyDescent="0.25">
      <c r="A258" t="s">
        <v>49</v>
      </c>
      <c r="B258" t="s">
        <v>232</v>
      </c>
      <c r="C258" t="s">
        <v>116</v>
      </c>
      <c r="D258" t="s">
        <v>117</v>
      </c>
      <c r="E258" t="s">
        <v>128</v>
      </c>
      <c r="F258" t="s">
        <v>129</v>
      </c>
      <c r="G258" t="s">
        <v>62</v>
      </c>
      <c r="I258" t="s">
        <v>54</v>
      </c>
      <c r="J258" t="s">
        <v>51</v>
      </c>
      <c r="K258" t="s">
        <v>51</v>
      </c>
      <c r="L258" s="31">
        <v>-138840.5571578489</v>
      </c>
      <c r="M258" s="31">
        <v>0</v>
      </c>
      <c r="N258" s="31">
        <v>-130859.37708968093</v>
      </c>
      <c r="O258" s="31">
        <v>-7981.1800681679797</v>
      </c>
      <c r="P258" s="31">
        <v>-7981.1800681679797</v>
      </c>
      <c r="Q258" s="31">
        <v>0</v>
      </c>
      <c r="R258" s="31">
        <v>0</v>
      </c>
      <c r="S258" s="31">
        <v>0</v>
      </c>
      <c r="T258" s="32"/>
      <c r="U258" s="31">
        <v>0</v>
      </c>
    </row>
    <row r="259" spans="1:21" x14ac:dyDescent="0.25">
      <c r="A259" t="s">
        <v>49</v>
      </c>
      <c r="B259" t="s">
        <v>232</v>
      </c>
      <c r="C259" t="s">
        <v>116</v>
      </c>
      <c r="D259" t="s">
        <v>117</v>
      </c>
      <c r="E259" t="s">
        <v>128</v>
      </c>
      <c r="F259" t="s">
        <v>129</v>
      </c>
      <c r="G259" t="s">
        <v>62</v>
      </c>
      <c r="I259" t="s">
        <v>54</v>
      </c>
      <c r="J259" t="s">
        <v>241</v>
      </c>
      <c r="K259" t="s">
        <v>242</v>
      </c>
      <c r="L259" s="31">
        <v>-6657.710001385095</v>
      </c>
      <c r="M259" s="31">
        <v>-6657.710001385095</v>
      </c>
      <c r="N259" s="31">
        <v>-6400.3397520373901</v>
      </c>
      <c r="O259" s="31">
        <v>-257.37024934770488</v>
      </c>
      <c r="P259" s="31">
        <v>0</v>
      </c>
      <c r="Q259" s="31">
        <v>0</v>
      </c>
      <c r="R259" s="31">
        <v>0</v>
      </c>
      <c r="S259" s="31">
        <v>0</v>
      </c>
      <c r="T259" s="32"/>
      <c r="U259" s="31">
        <f>VORM3_konto!$O259</f>
        <v>-257.37024934770488</v>
      </c>
    </row>
    <row r="260" spans="1:21" x14ac:dyDescent="0.25">
      <c r="A260" t="s">
        <v>49</v>
      </c>
      <c r="B260" t="s">
        <v>232</v>
      </c>
      <c r="C260" t="s">
        <v>116</v>
      </c>
      <c r="D260" t="s">
        <v>117</v>
      </c>
      <c r="E260" t="s">
        <v>128</v>
      </c>
      <c r="F260" t="s">
        <v>129</v>
      </c>
      <c r="G260" t="s">
        <v>62</v>
      </c>
      <c r="I260" t="s">
        <v>54</v>
      </c>
      <c r="J260" t="s">
        <v>120</v>
      </c>
      <c r="K260" t="s">
        <v>121</v>
      </c>
      <c r="L260" s="31">
        <v>-778.98400812844511</v>
      </c>
      <c r="M260" s="31">
        <v>0</v>
      </c>
      <c r="N260" s="31">
        <v>-211.56379563855342</v>
      </c>
      <c r="O260" s="31">
        <v>-567.42021248989181</v>
      </c>
      <c r="P260" s="31">
        <v>0</v>
      </c>
      <c r="Q260" s="31">
        <v>0</v>
      </c>
      <c r="R260" s="31">
        <v>0</v>
      </c>
      <c r="S260" s="31">
        <v>0</v>
      </c>
      <c r="T260" s="32"/>
      <c r="U260" s="31">
        <v>0</v>
      </c>
    </row>
    <row r="261" spans="1:21" x14ac:dyDescent="0.25">
      <c r="A261" t="s">
        <v>49</v>
      </c>
      <c r="B261" t="s">
        <v>232</v>
      </c>
      <c r="C261" t="s">
        <v>116</v>
      </c>
      <c r="D261" t="s">
        <v>117</v>
      </c>
      <c r="E261" t="s">
        <v>128</v>
      </c>
      <c r="F261" t="s">
        <v>129</v>
      </c>
      <c r="G261" t="s">
        <v>62</v>
      </c>
      <c r="I261" t="s">
        <v>54</v>
      </c>
      <c r="J261" t="s">
        <v>235</v>
      </c>
      <c r="K261" t="s">
        <v>236</v>
      </c>
      <c r="L261" s="31">
        <v>-5939</v>
      </c>
      <c r="M261" s="31">
        <v>-5939</v>
      </c>
      <c r="N261" s="31">
        <v>-5938.9956495698116</v>
      </c>
      <c r="O261" s="31">
        <v>-4.350430187969323E-3</v>
      </c>
      <c r="P261" s="31">
        <v>0</v>
      </c>
      <c r="Q261" s="31">
        <v>0</v>
      </c>
      <c r="R261" s="31">
        <v>0</v>
      </c>
      <c r="S261" s="31">
        <v>0</v>
      </c>
      <c r="T261" s="32"/>
      <c r="U261" s="31">
        <v>0</v>
      </c>
    </row>
    <row r="262" spans="1:21" x14ac:dyDescent="0.25">
      <c r="A262" t="s">
        <v>49</v>
      </c>
      <c r="B262" t="s">
        <v>232</v>
      </c>
      <c r="C262" t="s">
        <v>116</v>
      </c>
      <c r="D262" t="s">
        <v>117</v>
      </c>
      <c r="E262" t="s">
        <v>128</v>
      </c>
      <c r="F262" t="s">
        <v>129</v>
      </c>
      <c r="G262" t="s">
        <v>62</v>
      </c>
      <c r="I262" t="s">
        <v>54</v>
      </c>
      <c r="J262" t="s">
        <v>239</v>
      </c>
      <c r="K262" t="s">
        <v>240</v>
      </c>
      <c r="L262" s="31">
        <v>-5185.7525285268175</v>
      </c>
      <c r="M262" s="31">
        <v>0</v>
      </c>
      <c r="N262" s="31">
        <v>-1417.2985769996828</v>
      </c>
      <c r="O262" s="31">
        <v>-3768.4539515271344</v>
      </c>
      <c r="P262" s="31">
        <v>-3768.4539515271344</v>
      </c>
      <c r="Q262" s="31">
        <v>0</v>
      </c>
      <c r="R262" s="31">
        <v>0</v>
      </c>
      <c r="S262" s="31">
        <v>0</v>
      </c>
      <c r="T262" s="32"/>
      <c r="U262" s="31">
        <v>0</v>
      </c>
    </row>
    <row r="263" spans="1:21" x14ac:dyDescent="0.25">
      <c r="A263" t="s">
        <v>49</v>
      </c>
      <c r="B263" t="s">
        <v>232</v>
      </c>
      <c r="C263" t="s">
        <v>116</v>
      </c>
      <c r="D263" t="s">
        <v>117</v>
      </c>
      <c r="E263" t="s">
        <v>128</v>
      </c>
      <c r="F263" t="s">
        <v>129</v>
      </c>
      <c r="G263" t="s">
        <v>62</v>
      </c>
      <c r="I263" t="s">
        <v>54</v>
      </c>
      <c r="J263" t="s">
        <v>237</v>
      </c>
      <c r="K263" t="s">
        <v>238</v>
      </c>
      <c r="L263" s="31">
        <v>-12256.248960231276</v>
      </c>
      <c r="M263" s="31">
        <v>0</v>
      </c>
      <c r="N263" s="31">
        <v>-11494.311267101768</v>
      </c>
      <c r="O263" s="31">
        <v>-761.93769312950985</v>
      </c>
      <c r="P263" s="31">
        <v>-761.93769312950985</v>
      </c>
      <c r="Q263" s="31">
        <v>0</v>
      </c>
      <c r="R263" s="31">
        <v>0</v>
      </c>
      <c r="S263" s="31">
        <v>0</v>
      </c>
      <c r="T263" s="32"/>
      <c r="U263" s="31">
        <v>0</v>
      </c>
    </row>
    <row r="264" spans="1:21" x14ac:dyDescent="0.25">
      <c r="A264" t="s">
        <v>49</v>
      </c>
      <c r="B264" t="s">
        <v>232</v>
      </c>
      <c r="C264" t="s">
        <v>116</v>
      </c>
      <c r="D264" t="s">
        <v>117</v>
      </c>
      <c r="E264" t="s">
        <v>128</v>
      </c>
      <c r="F264" t="s">
        <v>129</v>
      </c>
      <c r="G264" t="s">
        <v>62</v>
      </c>
      <c r="I264" t="s">
        <v>54</v>
      </c>
      <c r="J264" t="s">
        <v>157</v>
      </c>
      <c r="K264" t="s">
        <v>158</v>
      </c>
      <c r="L264" s="31">
        <v>-3777.2462536078274</v>
      </c>
      <c r="M264" s="31">
        <v>0</v>
      </c>
      <c r="N264" s="31">
        <v>-160.43230787656151</v>
      </c>
      <c r="O264" s="31">
        <v>-3616.8139457312659</v>
      </c>
      <c r="P264" s="31">
        <v>-3616.8139457312659</v>
      </c>
      <c r="Q264" s="31">
        <v>0</v>
      </c>
      <c r="R264" s="31">
        <v>0</v>
      </c>
      <c r="S264" s="31">
        <v>0</v>
      </c>
      <c r="T264" s="32"/>
      <c r="U264" s="31">
        <v>0</v>
      </c>
    </row>
    <row r="265" spans="1:21" x14ac:dyDescent="0.25">
      <c r="A265" t="s">
        <v>49</v>
      </c>
      <c r="B265" t="s">
        <v>232</v>
      </c>
      <c r="C265" t="s">
        <v>116</v>
      </c>
      <c r="D265" t="s">
        <v>117</v>
      </c>
      <c r="E265" t="s">
        <v>132</v>
      </c>
      <c r="F265" t="s">
        <v>133</v>
      </c>
      <c r="G265" t="s">
        <v>62</v>
      </c>
      <c r="I265" t="s">
        <v>54</v>
      </c>
      <c r="J265" t="s">
        <v>51</v>
      </c>
      <c r="K265" t="s">
        <v>51</v>
      </c>
      <c r="L265" s="31">
        <v>-160451.34135030079</v>
      </c>
      <c r="M265" s="31">
        <v>0</v>
      </c>
      <c r="N265" s="31">
        <v>-142127.23959889403</v>
      </c>
      <c r="O265" s="31">
        <v>-18324.10175140679</v>
      </c>
      <c r="P265" s="31">
        <v>-18324.10175140679</v>
      </c>
      <c r="Q265" s="31">
        <v>0</v>
      </c>
      <c r="R265" s="31">
        <v>0</v>
      </c>
      <c r="S265" s="31">
        <v>0</v>
      </c>
      <c r="T265" s="32"/>
      <c r="U265" s="31">
        <v>0</v>
      </c>
    </row>
    <row r="266" spans="1:21" x14ac:dyDescent="0.25">
      <c r="A266" t="s">
        <v>49</v>
      </c>
      <c r="B266" t="s">
        <v>232</v>
      </c>
      <c r="C266" t="s">
        <v>116</v>
      </c>
      <c r="D266" t="s">
        <v>117</v>
      </c>
      <c r="E266" t="s">
        <v>132</v>
      </c>
      <c r="F266" t="s">
        <v>133</v>
      </c>
      <c r="G266" t="s">
        <v>62</v>
      </c>
      <c r="I266" t="s">
        <v>54</v>
      </c>
      <c r="J266" t="s">
        <v>241</v>
      </c>
      <c r="K266" t="s">
        <v>242</v>
      </c>
      <c r="L266" s="31">
        <v>-4230.6400008801593</v>
      </c>
      <c r="M266" s="31">
        <v>-4230.6400008801593</v>
      </c>
      <c r="N266" s="31">
        <v>-4067.0941462694336</v>
      </c>
      <c r="O266" s="31">
        <v>-163.54585461072566</v>
      </c>
      <c r="P266" s="31">
        <v>0</v>
      </c>
      <c r="Q266" s="31">
        <v>0</v>
      </c>
      <c r="R266" s="31">
        <v>0</v>
      </c>
      <c r="S266" s="31">
        <v>0</v>
      </c>
      <c r="T266" s="32"/>
      <c r="U266" s="31">
        <f>VORM3_konto!$O266</f>
        <v>-163.54585461072566</v>
      </c>
    </row>
    <row r="267" spans="1:21" x14ac:dyDescent="0.25">
      <c r="A267" t="s">
        <v>49</v>
      </c>
      <c r="B267" t="s">
        <v>232</v>
      </c>
      <c r="C267" t="s">
        <v>116</v>
      </c>
      <c r="D267" t="s">
        <v>117</v>
      </c>
      <c r="E267" t="s">
        <v>132</v>
      </c>
      <c r="F267" t="s">
        <v>133</v>
      </c>
      <c r="G267" t="s">
        <v>62</v>
      </c>
      <c r="I267" t="s">
        <v>54</v>
      </c>
      <c r="J267" t="s">
        <v>120</v>
      </c>
      <c r="K267" t="s">
        <v>121</v>
      </c>
      <c r="L267" s="31">
        <v>-529.73836027158018</v>
      </c>
      <c r="M267" s="31">
        <v>0</v>
      </c>
      <c r="N267" s="31">
        <v>-169.2341627364313</v>
      </c>
      <c r="O267" s="31">
        <v>-360.50419753514893</v>
      </c>
      <c r="P267" s="31">
        <v>0</v>
      </c>
      <c r="Q267" s="31">
        <v>0</v>
      </c>
      <c r="R267" s="31">
        <v>0</v>
      </c>
      <c r="S267" s="31">
        <v>0</v>
      </c>
      <c r="T267" s="32"/>
      <c r="U267" s="31">
        <v>0</v>
      </c>
    </row>
    <row r="268" spans="1:21" x14ac:dyDescent="0.25">
      <c r="A268" t="s">
        <v>49</v>
      </c>
      <c r="B268" t="s">
        <v>232</v>
      </c>
      <c r="C268" t="s">
        <v>116</v>
      </c>
      <c r="D268" t="s">
        <v>117</v>
      </c>
      <c r="E268" t="s">
        <v>132</v>
      </c>
      <c r="F268" t="s">
        <v>133</v>
      </c>
      <c r="G268" t="s">
        <v>62</v>
      </c>
      <c r="I268" t="s">
        <v>54</v>
      </c>
      <c r="J268" t="s">
        <v>235</v>
      </c>
      <c r="K268" t="s">
        <v>236</v>
      </c>
      <c r="L268" s="31">
        <v>-4999.9999999999991</v>
      </c>
      <c r="M268" s="31">
        <v>-4999.9999999999991</v>
      </c>
      <c r="N268" s="31">
        <v>-4999.9963374051295</v>
      </c>
      <c r="O268" s="31">
        <v>-3.6625948700930167E-3</v>
      </c>
      <c r="P268" s="31">
        <v>0</v>
      </c>
      <c r="Q268" s="31">
        <v>0</v>
      </c>
      <c r="R268" s="31">
        <v>0</v>
      </c>
      <c r="S268" s="31">
        <v>0</v>
      </c>
      <c r="T268" s="32"/>
      <c r="U268" s="31">
        <v>0</v>
      </c>
    </row>
    <row r="269" spans="1:21" x14ac:dyDescent="0.25">
      <c r="A269" t="s">
        <v>49</v>
      </c>
      <c r="B269" t="s">
        <v>232</v>
      </c>
      <c r="C269" t="s">
        <v>116</v>
      </c>
      <c r="D269" t="s">
        <v>117</v>
      </c>
      <c r="E269" t="s">
        <v>132</v>
      </c>
      <c r="F269" t="s">
        <v>133</v>
      </c>
      <c r="G269" t="s">
        <v>62</v>
      </c>
      <c r="I269" t="s">
        <v>54</v>
      </c>
      <c r="J269" t="s">
        <v>239</v>
      </c>
      <c r="K269" t="s">
        <v>240</v>
      </c>
      <c r="L269" s="31">
        <v>-4001.4467585173725</v>
      </c>
      <c r="M269" s="31">
        <v>0</v>
      </c>
      <c r="N269" s="31">
        <v>-1093.6204081450385</v>
      </c>
      <c r="O269" s="31">
        <v>-2907.8263503723342</v>
      </c>
      <c r="P269" s="31">
        <v>-2907.8263503723342</v>
      </c>
      <c r="Q269" s="31">
        <v>0</v>
      </c>
      <c r="R269" s="31">
        <v>0</v>
      </c>
      <c r="S269" s="31">
        <v>0</v>
      </c>
      <c r="T269" s="32"/>
      <c r="U269" s="31">
        <v>0</v>
      </c>
    </row>
    <row r="270" spans="1:21" x14ac:dyDescent="0.25">
      <c r="A270" t="s">
        <v>49</v>
      </c>
      <c r="B270" t="s">
        <v>232</v>
      </c>
      <c r="C270" t="s">
        <v>116</v>
      </c>
      <c r="D270" t="s">
        <v>117</v>
      </c>
      <c r="E270" t="s">
        <v>132</v>
      </c>
      <c r="F270" t="s">
        <v>133</v>
      </c>
      <c r="G270" t="s">
        <v>62</v>
      </c>
      <c r="I270" t="s">
        <v>54</v>
      </c>
      <c r="J270" t="s">
        <v>237</v>
      </c>
      <c r="K270" t="s">
        <v>238</v>
      </c>
      <c r="L270" s="31">
        <v>-10301.390892142661</v>
      </c>
      <c r="M270" s="31">
        <v>0</v>
      </c>
      <c r="N270" s="31">
        <v>-9709.8715027078615</v>
      </c>
      <c r="O270" s="31">
        <v>-591.51938943480013</v>
      </c>
      <c r="P270" s="31">
        <v>-591.51938943480013</v>
      </c>
      <c r="Q270" s="31">
        <v>0</v>
      </c>
      <c r="R270" s="31">
        <v>0</v>
      </c>
      <c r="S270" s="31">
        <v>0</v>
      </c>
      <c r="T270" s="32"/>
      <c r="U270" s="31">
        <v>0</v>
      </c>
    </row>
    <row r="271" spans="1:21" x14ac:dyDescent="0.25">
      <c r="A271" t="s">
        <v>49</v>
      </c>
      <c r="B271" t="s">
        <v>232</v>
      </c>
      <c r="C271" t="s">
        <v>116</v>
      </c>
      <c r="D271" t="s">
        <v>117</v>
      </c>
      <c r="E271" t="s">
        <v>132</v>
      </c>
      <c r="F271" t="s">
        <v>133</v>
      </c>
      <c r="G271" t="s">
        <v>62</v>
      </c>
      <c r="I271" t="s">
        <v>54</v>
      </c>
      <c r="J271" t="s">
        <v>157</v>
      </c>
      <c r="K271" t="s">
        <v>158</v>
      </c>
      <c r="L271" s="31">
        <v>-3190.8458805696228</v>
      </c>
      <c r="M271" s="31">
        <v>0</v>
      </c>
      <c r="N271" s="31">
        <v>-106.21565865938442</v>
      </c>
      <c r="O271" s="31">
        <v>-3084.630221910239</v>
      </c>
      <c r="P271" s="31">
        <v>-3084.630221910239</v>
      </c>
      <c r="Q271" s="31">
        <v>0</v>
      </c>
      <c r="R271" s="31">
        <v>0</v>
      </c>
      <c r="S271" s="31">
        <v>0</v>
      </c>
      <c r="T271" s="32"/>
      <c r="U271" s="31">
        <v>0</v>
      </c>
    </row>
    <row r="272" spans="1:21" x14ac:dyDescent="0.25">
      <c r="A272" t="s">
        <v>49</v>
      </c>
      <c r="B272" t="s">
        <v>232</v>
      </c>
      <c r="C272" t="s">
        <v>116</v>
      </c>
      <c r="D272" t="s">
        <v>117</v>
      </c>
      <c r="E272" t="s">
        <v>134</v>
      </c>
      <c r="F272" t="s">
        <v>135</v>
      </c>
      <c r="G272" t="s">
        <v>62</v>
      </c>
      <c r="I272" t="s">
        <v>54</v>
      </c>
      <c r="J272" t="s">
        <v>51</v>
      </c>
      <c r="K272" t="s">
        <v>51</v>
      </c>
      <c r="L272" s="31">
        <v>-59309.232794628173</v>
      </c>
      <c r="M272" s="31">
        <v>0</v>
      </c>
      <c r="N272" s="31">
        <v>-56144.270675455955</v>
      </c>
      <c r="O272" s="31">
        <v>-3164.9621191721963</v>
      </c>
      <c r="P272" s="31">
        <v>-3164.9621191721963</v>
      </c>
      <c r="Q272" s="31">
        <v>0</v>
      </c>
      <c r="R272" s="31">
        <v>0</v>
      </c>
      <c r="S272" s="31">
        <v>0</v>
      </c>
      <c r="T272" s="32"/>
      <c r="U272" s="31">
        <v>0</v>
      </c>
    </row>
    <row r="273" spans="1:21" x14ac:dyDescent="0.25">
      <c r="A273" t="s">
        <v>49</v>
      </c>
      <c r="B273" t="s">
        <v>232</v>
      </c>
      <c r="C273" t="s">
        <v>116</v>
      </c>
      <c r="D273" t="s">
        <v>117</v>
      </c>
      <c r="E273" t="s">
        <v>134</v>
      </c>
      <c r="F273" t="s">
        <v>135</v>
      </c>
      <c r="G273" t="s">
        <v>62</v>
      </c>
      <c r="I273" t="s">
        <v>54</v>
      </c>
      <c r="J273" t="s">
        <v>241</v>
      </c>
      <c r="K273" t="s">
        <v>242</v>
      </c>
      <c r="L273" s="31">
        <v>-2230.9300004641268</v>
      </c>
      <c r="M273" s="31">
        <v>-2230.9300004641268</v>
      </c>
      <c r="N273" s="31">
        <v>-2144.6878826222155</v>
      </c>
      <c r="O273" s="31">
        <v>-86.242117841911295</v>
      </c>
      <c r="P273" s="31">
        <v>0</v>
      </c>
      <c r="Q273" s="31">
        <v>0</v>
      </c>
      <c r="R273" s="31">
        <v>0</v>
      </c>
      <c r="S273" s="31">
        <v>0</v>
      </c>
      <c r="T273" s="32"/>
      <c r="U273" s="31">
        <f>VORM3_konto!$O273</f>
        <v>-86.242117841911295</v>
      </c>
    </row>
    <row r="274" spans="1:21" x14ac:dyDescent="0.25">
      <c r="A274" t="s">
        <v>49</v>
      </c>
      <c r="B274" t="s">
        <v>232</v>
      </c>
      <c r="C274" t="s">
        <v>116</v>
      </c>
      <c r="D274" t="s">
        <v>117</v>
      </c>
      <c r="E274" t="s">
        <v>134</v>
      </c>
      <c r="F274" t="s">
        <v>135</v>
      </c>
      <c r="G274" t="s">
        <v>62</v>
      </c>
      <c r="I274" t="s">
        <v>54</v>
      </c>
      <c r="J274" t="s">
        <v>120</v>
      </c>
      <c r="K274" t="s">
        <v>121</v>
      </c>
      <c r="L274" s="31">
        <v>-256.89795104180848</v>
      </c>
      <c r="M274" s="31">
        <v>0</v>
      </c>
      <c r="N274" s="31">
        <v>-96.50525282015505</v>
      </c>
      <c r="O274" s="31">
        <v>-160.39269822165346</v>
      </c>
      <c r="P274" s="31">
        <v>0</v>
      </c>
      <c r="Q274" s="31">
        <v>0</v>
      </c>
      <c r="R274" s="31">
        <v>0</v>
      </c>
      <c r="S274" s="31">
        <v>0</v>
      </c>
      <c r="T274" s="32"/>
      <c r="U274" s="31">
        <v>0</v>
      </c>
    </row>
    <row r="275" spans="1:21" x14ac:dyDescent="0.25">
      <c r="A275" t="s">
        <v>49</v>
      </c>
      <c r="B275" t="s">
        <v>232</v>
      </c>
      <c r="C275" t="s">
        <v>116</v>
      </c>
      <c r="D275" t="s">
        <v>117</v>
      </c>
      <c r="E275" t="s">
        <v>134</v>
      </c>
      <c r="F275" t="s">
        <v>135</v>
      </c>
      <c r="G275" t="s">
        <v>62</v>
      </c>
      <c r="I275" t="s">
        <v>54</v>
      </c>
      <c r="J275" t="s">
        <v>235</v>
      </c>
      <c r="K275" t="s">
        <v>236</v>
      </c>
      <c r="L275" s="31">
        <v>-1928.6999999999996</v>
      </c>
      <c r="M275" s="31">
        <v>-1928.6999999999996</v>
      </c>
      <c r="N275" s="31">
        <v>-1928.6985871906545</v>
      </c>
      <c r="O275" s="31">
        <v>-1.4128093450835877E-3</v>
      </c>
      <c r="P275" s="31">
        <v>0</v>
      </c>
      <c r="Q275" s="31">
        <v>0</v>
      </c>
      <c r="R275" s="31">
        <v>0</v>
      </c>
      <c r="S275" s="31">
        <v>0</v>
      </c>
      <c r="T275" s="32"/>
      <c r="U275" s="31">
        <v>0</v>
      </c>
    </row>
    <row r="276" spans="1:21" x14ac:dyDescent="0.25">
      <c r="A276" t="s">
        <v>49</v>
      </c>
      <c r="B276" t="s">
        <v>232</v>
      </c>
      <c r="C276" t="s">
        <v>116</v>
      </c>
      <c r="D276" t="s">
        <v>117</v>
      </c>
      <c r="E276" t="s">
        <v>134</v>
      </c>
      <c r="F276" t="s">
        <v>135</v>
      </c>
      <c r="G276" t="s">
        <v>62</v>
      </c>
      <c r="I276" t="s">
        <v>54</v>
      </c>
      <c r="J276" t="s">
        <v>239</v>
      </c>
      <c r="K276" t="s">
        <v>240</v>
      </c>
      <c r="L276" s="31">
        <v>-2708.415878144333</v>
      </c>
      <c r="M276" s="31">
        <v>0</v>
      </c>
      <c r="N276" s="31">
        <v>-740.2269870960846</v>
      </c>
      <c r="O276" s="31">
        <v>-1968.188891048248</v>
      </c>
      <c r="P276" s="31">
        <v>-1968.188891048248</v>
      </c>
      <c r="Q276" s="31">
        <v>0</v>
      </c>
      <c r="R276" s="31">
        <v>0</v>
      </c>
      <c r="S276" s="31">
        <v>0</v>
      </c>
      <c r="T276" s="32"/>
      <c r="U276" s="31">
        <v>0</v>
      </c>
    </row>
    <row r="277" spans="1:21" x14ac:dyDescent="0.25">
      <c r="A277" t="s">
        <v>49</v>
      </c>
      <c r="B277" t="s">
        <v>232</v>
      </c>
      <c r="C277" t="s">
        <v>116</v>
      </c>
      <c r="D277" t="s">
        <v>117</v>
      </c>
      <c r="E277" t="s">
        <v>134</v>
      </c>
      <c r="F277" t="s">
        <v>135</v>
      </c>
      <c r="G277" t="s">
        <v>62</v>
      </c>
      <c r="I277" t="s">
        <v>54</v>
      </c>
      <c r="J277" t="s">
        <v>237</v>
      </c>
      <c r="K277" t="s">
        <v>238</v>
      </c>
      <c r="L277" s="31">
        <v>-5638.3712316598121</v>
      </c>
      <c r="M277" s="31">
        <v>0</v>
      </c>
      <c r="N277" s="31">
        <v>-5314.0578201507833</v>
      </c>
      <c r="O277" s="31">
        <v>-324.31341150902949</v>
      </c>
      <c r="P277" s="31">
        <v>-324.31341150902949</v>
      </c>
      <c r="Q277" s="31">
        <v>0</v>
      </c>
      <c r="R277" s="31">
        <v>0</v>
      </c>
      <c r="S277" s="31">
        <v>0</v>
      </c>
      <c r="T277" s="32"/>
      <c r="U277" s="31">
        <v>0</v>
      </c>
    </row>
    <row r="278" spans="1:21" x14ac:dyDescent="0.25">
      <c r="A278" t="s">
        <v>49</v>
      </c>
      <c r="B278" t="s">
        <v>232</v>
      </c>
      <c r="C278" t="s">
        <v>116</v>
      </c>
      <c r="D278" t="s">
        <v>117</v>
      </c>
      <c r="E278" t="s">
        <v>134</v>
      </c>
      <c r="F278" t="s">
        <v>135</v>
      </c>
      <c r="G278" t="s">
        <v>62</v>
      </c>
      <c r="I278" t="s">
        <v>54</v>
      </c>
      <c r="J278" t="s">
        <v>157</v>
      </c>
      <c r="K278" t="s">
        <v>158</v>
      </c>
      <c r="L278" s="31">
        <v>-1746.2990627433312</v>
      </c>
      <c r="M278" s="31">
        <v>0</v>
      </c>
      <c r="N278" s="31">
        <v>-68.117945684635146</v>
      </c>
      <c r="O278" s="31">
        <v>-1678.1811170586959</v>
      </c>
      <c r="P278" s="31">
        <v>-1678.1811170586959</v>
      </c>
      <c r="Q278" s="31">
        <v>0</v>
      </c>
      <c r="R278" s="31">
        <v>0</v>
      </c>
      <c r="S278" s="31">
        <v>0</v>
      </c>
      <c r="T278" s="32"/>
      <c r="U278" s="31">
        <v>0</v>
      </c>
    </row>
    <row r="279" spans="1:21" x14ac:dyDescent="0.25">
      <c r="A279" t="s">
        <v>49</v>
      </c>
      <c r="B279" t="s">
        <v>232</v>
      </c>
      <c r="C279" t="s">
        <v>116</v>
      </c>
      <c r="D279" t="s">
        <v>117</v>
      </c>
      <c r="E279" t="s">
        <v>136</v>
      </c>
      <c r="F279" t="s">
        <v>137</v>
      </c>
      <c r="G279" t="s">
        <v>62</v>
      </c>
      <c r="I279" t="s">
        <v>54</v>
      </c>
      <c r="J279" t="s">
        <v>51</v>
      </c>
      <c r="K279" t="s">
        <v>51</v>
      </c>
      <c r="L279" s="31">
        <v>-87716.192673567712</v>
      </c>
      <c r="M279" s="31">
        <v>0</v>
      </c>
      <c r="N279" s="31">
        <v>-82962.871994477697</v>
      </c>
      <c r="O279" s="31">
        <v>-4753.3206790900012</v>
      </c>
      <c r="P279" s="31">
        <v>-4753.3206790900012</v>
      </c>
      <c r="Q279" s="31">
        <v>0</v>
      </c>
      <c r="R279" s="31">
        <v>0</v>
      </c>
      <c r="S279" s="31">
        <v>0</v>
      </c>
      <c r="T279" s="32"/>
      <c r="U279" s="31">
        <v>0</v>
      </c>
    </row>
    <row r="280" spans="1:21" x14ac:dyDescent="0.25">
      <c r="A280" t="s">
        <v>49</v>
      </c>
      <c r="B280" t="s">
        <v>232</v>
      </c>
      <c r="C280" t="s">
        <v>116</v>
      </c>
      <c r="D280" t="s">
        <v>117</v>
      </c>
      <c r="E280" t="s">
        <v>136</v>
      </c>
      <c r="F280" t="s">
        <v>137</v>
      </c>
      <c r="G280" t="s">
        <v>62</v>
      </c>
      <c r="I280" t="s">
        <v>54</v>
      </c>
      <c r="J280" t="s">
        <v>241</v>
      </c>
      <c r="K280" t="s">
        <v>242</v>
      </c>
      <c r="L280" s="31">
        <v>-2983.750000620747</v>
      </c>
      <c r="M280" s="31">
        <v>-2983.750000620747</v>
      </c>
      <c r="N280" s="31">
        <v>-2868.4057634143774</v>
      </c>
      <c r="O280" s="31">
        <v>-115.34423720636937</v>
      </c>
      <c r="P280" s="31">
        <v>0</v>
      </c>
      <c r="Q280" s="31">
        <v>0</v>
      </c>
      <c r="R280" s="31">
        <v>0</v>
      </c>
      <c r="S280" s="31">
        <v>0</v>
      </c>
      <c r="T280" s="32"/>
      <c r="U280" s="31">
        <f>VORM3_konto!$O280</f>
        <v>-115.34423720636937</v>
      </c>
    </row>
    <row r="281" spans="1:21" x14ac:dyDescent="0.25">
      <c r="A281" t="s">
        <v>49</v>
      </c>
      <c r="B281" t="s">
        <v>232</v>
      </c>
      <c r="C281" t="s">
        <v>116</v>
      </c>
      <c r="D281" t="s">
        <v>117</v>
      </c>
      <c r="E281" t="s">
        <v>136</v>
      </c>
      <c r="F281" t="s">
        <v>137</v>
      </c>
      <c r="G281" t="s">
        <v>62</v>
      </c>
      <c r="I281" t="s">
        <v>54</v>
      </c>
      <c r="J281" t="s">
        <v>120</v>
      </c>
      <c r="K281" t="s">
        <v>121</v>
      </c>
      <c r="L281" s="31">
        <v>-612.9329711784884</v>
      </c>
      <c r="M281" s="31">
        <v>0</v>
      </c>
      <c r="N281" s="31">
        <v>-169.62980178450388</v>
      </c>
      <c r="O281" s="31">
        <v>-443.30316939398449</v>
      </c>
      <c r="P281" s="31">
        <v>0</v>
      </c>
      <c r="Q281" s="31">
        <v>0</v>
      </c>
      <c r="R281" s="31">
        <v>0</v>
      </c>
      <c r="S281" s="31">
        <v>0</v>
      </c>
      <c r="T281" s="32"/>
      <c r="U281" s="31">
        <v>0</v>
      </c>
    </row>
    <row r="282" spans="1:21" x14ac:dyDescent="0.25">
      <c r="A282" t="s">
        <v>49</v>
      </c>
      <c r="B282" t="s">
        <v>232</v>
      </c>
      <c r="C282" t="s">
        <v>116</v>
      </c>
      <c r="D282" t="s">
        <v>117</v>
      </c>
      <c r="E282" t="s">
        <v>136</v>
      </c>
      <c r="F282" t="s">
        <v>137</v>
      </c>
      <c r="G282" t="s">
        <v>62</v>
      </c>
      <c r="I282" t="s">
        <v>54</v>
      </c>
      <c r="J282" t="s">
        <v>235</v>
      </c>
      <c r="K282" t="s">
        <v>236</v>
      </c>
      <c r="L282" s="31">
        <v>-2000</v>
      </c>
      <c r="M282" s="31">
        <v>-2000</v>
      </c>
      <c r="N282" s="31">
        <v>-1999.9985349620513</v>
      </c>
      <c r="O282" s="31">
        <v>-1.465037948491954E-3</v>
      </c>
      <c r="P282" s="31">
        <v>0</v>
      </c>
      <c r="Q282" s="31">
        <v>0</v>
      </c>
      <c r="R282" s="31">
        <v>0</v>
      </c>
      <c r="S282" s="31">
        <v>0</v>
      </c>
      <c r="T282" s="32"/>
      <c r="U282" s="31">
        <v>0</v>
      </c>
    </row>
    <row r="283" spans="1:21" x14ac:dyDescent="0.25">
      <c r="A283" t="s">
        <v>49</v>
      </c>
      <c r="B283" t="s">
        <v>232</v>
      </c>
      <c r="C283" t="s">
        <v>116</v>
      </c>
      <c r="D283" t="s">
        <v>117</v>
      </c>
      <c r="E283" t="s">
        <v>136</v>
      </c>
      <c r="F283" t="s">
        <v>137</v>
      </c>
      <c r="G283" t="s">
        <v>62</v>
      </c>
      <c r="I283" t="s">
        <v>54</v>
      </c>
      <c r="J283" t="s">
        <v>239</v>
      </c>
      <c r="K283" t="s">
        <v>240</v>
      </c>
      <c r="L283" s="31">
        <v>-4791.6678698421174</v>
      </c>
      <c r="M283" s="31">
        <v>0</v>
      </c>
      <c r="N283" s="31">
        <v>-1309.592776752037</v>
      </c>
      <c r="O283" s="31">
        <v>-3482.0750930900804</v>
      </c>
      <c r="P283" s="31">
        <v>-3482.0750930900804</v>
      </c>
      <c r="Q283" s="31">
        <v>0</v>
      </c>
      <c r="R283" s="31">
        <v>0</v>
      </c>
      <c r="S283" s="31">
        <v>0</v>
      </c>
      <c r="T283" s="32"/>
      <c r="U283" s="31">
        <v>0</v>
      </c>
    </row>
    <row r="284" spans="1:21" x14ac:dyDescent="0.25">
      <c r="A284" t="s">
        <v>49</v>
      </c>
      <c r="B284" t="s">
        <v>232</v>
      </c>
      <c r="C284" t="s">
        <v>116</v>
      </c>
      <c r="D284" t="s">
        <v>117</v>
      </c>
      <c r="E284" t="s">
        <v>136</v>
      </c>
      <c r="F284" t="s">
        <v>137</v>
      </c>
      <c r="G284" t="s">
        <v>62</v>
      </c>
      <c r="I284" t="s">
        <v>54</v>
      </c>
      <c r="J284" t="s">
        <v>237</v>
      </c>
      <c r="K284" t="s">
        <v>238</v>
      </c>
      <c r="L284" s="31">
        <v>-9521.3613373243625</v>
      </c>
      <c r="M284" s="31">
        <v>0</v>
      </c>
      <c r="N284" s="31">
        <v>-8952.6028452672581</v>
      </c>
      <c r="O284" s="31">
        <v>-568.75849205710438</v>
      </c>
      <c r="P284" s="31">
        <v>-568.75849205710438</v>
      </c>
      <c r="Q284" s="31">
        <v>0</v>
      </c>
      <c r="R284" s="31">
        <v>0</v>
      </c>
      <c r="S284" s="31">
        <v>0</v>
      </c>
      <c r="T284" s="32"/>
      <c r="U284" s="31">
        <v>0</v>
      </c>
    </row>
    <row r="285" spans="1:21" x14ac:dyDescent="0.25">
      <c r="A285" t="s">
        <v>49</v>
      </c>
      <c r="B285" t="s">
        <v>232</v>
      </c>
      <c r="C285" t="s">
        <v>116</v>
      </c>
      <c r="D285" t="s">
        <v>117</v>
      </c>
      <c r="E285" t="s">
        <v>136</v>
      </c>
      <c r="F285" t="s">
        <v>137</v>
      </c>
      <c r="G285" t="s">
        <v>62</v>
      </c>
      <c r="I285" t="s">
        <v>54</v>
      </c>
      <c r="J285" t="s">
        <v>157</v>
      </c>
      <c r="K285" t="s">
        <v>158</v>
      </c>
      <c r="L285" s="31">
        <v>-2941.9931974620267</v>
      </c>
      <c r="M285" s="31">
        <v>0</v>
      </c>
      <c r="N285" s="31">
        <v>-128.79616189183972</v>
      </c>
      <c r="O285" s="31">
        <v>-2813.1970355701869</v>
      </c>
      <c r="P285" s="31">
        <v>-2813.1970355701869</v>
      </c>
      <c r="Q285" s="31">
        <v>0</v>
      </c>
      <c r="R285" s="31">
        <v>0</v>
      </c>
      <c r="S285" s="31">
        <v>0</v>
      </c>
      <c r="T285" s="32"/>
      <c r="U285" s="31">
        <v>0</v>
      </c>
    </row>
    <row r="286" spans="1:21" x14ac:dyDescent="0.25">
      <c r="A286" t="s">
        <v>49</v>
      </c>
      <c r="B286" t="s">
        <v>232</v>
      </c>
      <c r="C286" t="s">
        <v>116</v>
      </c>
      <c r="D286" t="s">
        <v>117</v>
      </c>
      <c r="E286" t="s">
        <v>138</v>
      </c>
      <c r="F286" t="s">
        <v>139</v>
      </c>
      <c r="G286" t="s">
        <v>62</v>
      </c>
      <c r="I286" t="s">
        <v>54</v>
      </c>
      <c r="J286" t="s">
        <v>51</v>
      </c>
      <c r="K286" t="s">
        <v>51</v>
      </c>
      <c r="L286" s="31">
        <v>-82602.634988672304</v>
      </c>
      <c r="M286" s="31">
        <v>0</v>
      </c>
      <c r="N286" s="31">
        <v>-80853.37237702914</v>
      </c>
      <c r="O286" s="31">
        <v>-1749.2626116431638</v>
      </c>
      <c r="P286" s="31">
        <v>-1749.2626116431638</v>
      </c>
      <c r="Q286" s="31">
        <v>0</v>
      </c>
      <c r="R286" s="31">
        <v>0</v>
      </c>
      <c r="S286" s="31">
        <v>0</v>
      </c>
      <c r="T286" s="32"/>
      <c r="U286" s="31">
        <v>0</v>
      </c>
    </row>
    <row r="287" spans="1:21" x14ac:dyDescent="0.25">
      <c r="A287" t="s">
        <v>49</v>
      </c>
      <c r="B287" t="s">
        <v>232</v>
      </c>
      <c r="C287" t="s">
        <v>116</v>
      </c>
      <c r="D287" t="s">
        <v>117</v>
      </c>
      <c r="E287" t="s">
        <v>138</v>
      </c>
      <c r="F287" t="s">
        <v>139</v>
      </c>
      <c r="G287" t="s">
        <v>62</v>
      </c>
      <c r="I287" t="s">
        <v>54</v>
      </c>
      <c r="J287" t="s">
        <v>241</v>
      </c>
      <c r="K287" t="s">
        <v>242</v>
      </c>
      <c r="L287" s="31">
        <v>-4177.2000008690356</v>
      </c>
      <c r="M287" s="31">
        <v>-4177.2000008690356</v>
      </c>
      <c r="N287" s="31">
        <v>-4015.7200016538054</v>
      </c>
      <c r="O287" s="31">
        <v>-161.47999921523024</v>
      </c>
      <c r="P287" s="31">
        <v>0</v>
      </c>
      <c r="Q287" s="31">
        <v>0</v>
      </c>
      <c r="R287" s="31">
        <v>0</v>
      </c>
      <c r="S287" s="31">
        <v>0</v>
      </c>
      <c r="T287" s="32"/>
      <c r="U287" s="31">
        <f>VORM3_konto!$O287</f>
        <v>-161.47999921523024</v>
      </c>
    </row>
    <row r="288" spans="1:21" x14ac:dyDescent="0.25">
      <c r="A288" t="s">
        <v>49</v>
      </c>
      <c r="B288" t="s">
        <v>232</v>
      </c>
      <c r="C288" t="s">
        <v>116</v>
      </c>
      <c r="D288" t="s">
        <v>117</v>
      </c>
      <c r="E288" t="s">
        <v>138</v>
      </c>
      <c r="F288" t="s">
        <v>139</v>
      </c>
      <c r="G288" t="s">
        <v>62</v>
      </c>
      <c r="I288" t="s">
        <v>54</v>
      </c>
      <c r="J288" t="s">
        <v>120</v>
      </c>
      <c r="K288" t="s">
        <v>121</v>
      </c>
      <c r="L288" s="31">
        <v>-582.61517970662965</v>
      </c>
      <c r="M288" s="31">
        <v>0</v>
      </c>
      <c r="N288" s="31">
        <v>-155.51833679604312</v>
      </c>
      <c r="O288" s="31">
        <v>-427.09684291058659</v>
      </c>
      <c r="P288" s="31">
        <v>0</v>
      </c>
      <c r="Q288" s="31">
        <v>0</v>
      </c>
      <c r="R288" s="31">
        <v>0</v>
      </c>
      <c r="S288" s="31">
        <v>0</v>
      </c>
      <c r="T288" s="32"/>
      <c r="U288" s="31">
        <v>0</v>
      </c>
    </row>
    <row r="289" spans="1:21" x14ac:dyDescent="0.25">
      <c r="A289" t="s">
        <v>49</v>
      </c>
      <c r="B289" t="s">
        <v>232</v>
      </c>
      <c r="C289" t="s">
        <v>116</v>
      </c>
      <c r="D289" t="s">
        <v>117</v>
      </c>
      <c r="E289" t="s">
        <v>138</v>
      </c>
      <c r="F289" t="s">
        <v>139</v>
      </c>
      <c r="G289" t="s">
        <v>62</v>
      </c>
      <c r="I289" t="s">
        <v>54</v>
      </c>
      <c r="J289" t="s">
        <v>235</v>
      </c>
      <c r="K289" t="s">
        <v>236</v>
      </c>
      <c r="L289" s="31">
        <v>-1500</v>
      </c>
      <c r="M289" s="31">
        <v>-1500</v>
      </c>
      <c r="N289" s="31">
        <v>-1499.9989012215385</v>
      </c>
      <c r="O289" s="31">
        <v>-1.0987784613121221E-3</v>
      </c>
      <c r="P289" s="31">
        <v>0</v>
      </c>
      <c r="Q289" s="31">
        <v>0</v>
      </c>
      <c r="R289" s="31">
        <v>0</v>
      </c>
      <c r="S289" s="31">
        <v>0</v>
      </c>
      <c r="T289" s="32"/>
      <c r="U289" s="31">
        <v>0</v>
      </c>
    </row>
    <row r="290" spans="1:21" x14ac:dyDescent="0.25">
      <c r="A290" t="s">
        <v>49</v>
      </c>
      <c r="B290" t="s">
        <v>232</v>
      </c>
      <c r="C290" t="s">
        <v>116</v>
      </c>
      <c r="D290" t="s">
        <v>117</v>
      </c>
      <c r="E290" t="s">
        <v>138</v>
      </c>
      <c r="F290" t="s">
        <v>139</v>
      </c>
      <c r="G290" t="s">
        <v>62</v>
      </c>
      <c r="I290" t="s">
        <v>54</v>
      </c>
      <c r="J290" t="s">
        <v>239</v>
      </c>
      <c r="K290" t="s">
        <v>240</v>
      </c>
      <c r="L290" s="31">
        <v>-4217.6573773544087</v>
      </c>
      <c r="M290" s="31">
        <v>0</v>
      </c>
      <c r="N290" s="31">
        <v>-1152.7121215895684</v>
      </c>
      <c r="O290" s="31">
        <v>-3064.9452557648406</v>
      </c>
      <c r="P290" s="31">
        <v>-3064.9452557648406</v>
      </c>
      <c r="Q290" s="31">
        <v>0</v>
      </c>
      <c r="R290" s="31">
        <v>0</v>
      </c>
      <c r="S290" s="31">
        <v>0</v>
      </c>
      <c r="T290" s="32"/>
      <c r="U290" s="31">
        <v>0</v>
      </c>
    </row>
    <row r="291" spans="1:21" x14ac:dyDescent="0.25">
      <c r="A291" t="s">
        <v>49</v>
      </c>
      <c r="B291" t="s">
        <v>232</v>
      </c>
      <c r="C291" t="s">
        <v>116</v>
      </c>
      <c r="D291" t="s">
        <v>117</v>
      </c>
      <c r="E291" t="s">
        <v>138</v>
      </c>
      <c r="F291" t="s">
        <v>139</v>
      </c>
      <c r="G291" t="s">
        <v>62</v>
      </c>
      <c r="I291" t="s">
        <v>54</v>
      </c>
      <c r="J291" t="s">
        <v>237</v>
      </c>
      <c r="K291" t="s">
        <v>238</v>
      </c>
      <c r="L291" s="31">
        <v>-10822.414539173002</v>
      </c>
      <c r="M291" s="31">
        <v>0</v>
      </c>
      <c r="N291" s="31">
        <v>-10199.771803683745</v>
      </c>
      <c r="O291" s="31">
        <v>-622.64273548925576</v>
      </c>
      <c r="P291" s="31">
        <v>-622.64273548925576</v>
      </c>
      <c r="Q291" s="31">
        <v>0</v>
      </c>
      <c r="R291" s="31">
        <v>0</v>
      </c>
      <c r="S291" s="31">
        <v>0</v>
      </c>
      <c r="T291" s="32"/>
      <c r="U291" s="31">
        <v>0</v>
      </c>
    </row>
    <row r="292" spans="1:21" x14ac:dyDescent="0.25">
      <c r="A292" t="s">
        <v>49</v>
      </c>
      <c r="B292" t="s">
        <v>232</v>
      </c>
      <c r="C292" t="s">
        <v>116</v>
      </c>
      <c r="D292" t="s">
        <v>117</v>
      </c>
      <c r="E292" t="s">
        <v>138</v>
      </c>
      <c r="F292" t="s">
        <v>139</v>
      </c>
      <c r="G292" t="s">
        <v>62</v>
      </c>
      <c r="I292" t="s">
        <v>54</v>
      </c>
      <c r="J292" t="s">
        <v>157</v>
      </c>
      <c r="K292" t="s">
        <v>158</v>
      </c>
      <c r="L292" s="31">
        <v>-3351.8363073556811</v>
      </c>
      <c r="M292" s="31">
        <v>0</v>
      </c>
      <c r="N292" s="31">
        <v>-112.39385930167848</v>
      </c>
      <c r="O292" s="31">
        <v>-3239.4424480540019</v>
      </c>
      <c r="P292" s="31">
        <v>-3239.4424480540019</v>
      </c>
      <c r="Q292" s="31">
        <v>0</v>
      </c>
      <c r="R292" s="31">
        <v>0</v>
      </c>
      <c r="S292" s="31">
        <v>0</v>
      </c>
      <c r="T292" s="32"/>
      <c r="U292" s="31">
        <v>0</v>
      </c>
    </row>
    <row r="293" spans="1:21" x14ac:dyDescent="0.25">
      <c r="A293" t="s">
        <v>49</v>
      </c>
      <c r="B293" t="s">
        <v>232</v>
      </c>
      <c r="C293" t="s">
        <v>116</v>
      </c>
      <c r="D293" t="s">
        <v>117</v>
      </c>
      <c r="E293" t="s">
        <v>140</v>
      </c>
      <c r="F293" t="s">
        <v>141</v>
      </c>
      <c r="G293" t="s">
        <v>62</v>
      </c>
      <c r="I293" t="s">
        <v>54</v>
      </c>
      <c r="J293" t="s">
        <v>51</v>
      </c>
      <c r="K293" t="s">
        <v>51</v>
      </c>
      <c r="L293" s="31">
        <v>-380163.39841912384</v>
      </c>
      <c r="M293" s="31">
        <v>0</v>
      </c>
      <c r="N293" s="31">
        <v>-355340.5201995697</v>
      </c>
      <c r="O293" s="31">
        <v>-24822.878219554113</v>
      </c>
      <c r="P293" s="31">
        <v>-24822.878219554113</v>
      </c>
      <c r="Q293" s="31">
        <v>0</v>
      </c>
      <c r="R293" s="31">
        <v>0</v>
      </c>
      <c r="S293" s="31">
        <v>0</v>
      </c>
      <c r="T293" s="32"/>
      <c r="U293" s="31">
        <v>0</v>
      </c>
    </row>
    <row r="294" spans="1:21" x14ac:dyDescent="0.25">
      <c r="A294" t="s">
        <v>49</v>
      </c>
      <c r="B294" t="s">
        <v>232</v>
      </c>
      <c r="C294" t="s">
        <v>116</v>
      </c>
      <c r="D294" t="s">
        <v>117</v>
      </c>
      <c r="E294" t="s">
        <v>140</v>
      </c>
      <c r="F294" t="s">
        <v>141</v>
      </c>
      <c r="G294" t="s">
        <v>62</v>
      </c>
      <c r="I294" t="s">
        <v>54</v>
      </c>
      <c r="J294" t="s">
        <v>241</v>
      </c>
      <c r="K294" t="s">
        <v>242</v>
      </c>
      <c r="L294" s="31">
        <v>-11544.27000240175</v>
      </c>
      <c r="M294" s="31">
        <v>-11544.27000240175</v>
      </c>
      <c r="N294" s="31">
        <v>-11097.997688282143</v>
      </c>
      <c r="O294" s="31">
        <v>-446.27231411960656</v>
      </c>
      <c r="P294" s="31">
        <v>0</v>
      </c>
      <c r="Q294" s="31">
        <v>0</v>
      </c>
      <c r="R294" s="31">
        <v>0</v>
      </c>
      <c r="S294" s="31">
        <v>0</v>
      </c>
      <c r="T294" s="32"/>
      <c r="U294" s="31">
        <f>VORM3_konto!$O294</f>
        <v>-446.27231411960656</v>
      </c>
    </row>
    <row r="295" spans="1:21" x14ac:dyDescent="0.25">
      <c r="A295" t="s">
        <v>49</v>
      </c>
      <c r="B295" t="s">
        <v>232</v>
      </c>
      <c r="C295" t="s">
        <v>116</v>
      </c>
      <c r="D295" t="s">
        <v>117</v>
      </c>
      <c r="E295" t="s">
        <v>140</v>
      </c>
      <c r="F295" t="s">
        <v>141</v>
      </c>
      <c r="G295" t="s">
        <v>62</v>
      </c>
      <c r="I295" t="s">
        <v>54</v>
      </c>
      <c r="J295" t="s">
        <v>120</v>
      </c>
      <c r="K295" t="s">
        <v>121</v>
      </c>
      <c r="L295" s="31">
        <v>-1032.1174031774506</v>
      </c>
      <c r="M295" s="31">
        <v>0</v>
      </c>
      <c r="N295" s="31">
        <v>-523.34518828367868</v>
      </c>
      <c r="O295" s="31">
        <v>-508.77221489377172</v>
      </c>
      <c r="P295" s="31">
        <v>0</v>
      </c>
      <c r="Q295" s="31">
        <v>0</v>
      </c>
      <c r="R295" s="31">
        <v>0</v>
      </c>
      <c r="S295" s="31">
        <v>0</v>
      </c>
      <c r="T295" s="32"/>
      <c r="U295" s="31">
        <v>0</v>
      </c>
    </row>
    <row r="296" spans="1:21" x14ac:dyDescent="0.25">
      <c r="A296" t="s">
        <v>49</v>
      </c>
      <c r="B296" t="s">
        <v>232</v>
      </c>
      <c r="C296" t="s">
        <v>116</v>
      </c>
      <c r="D296" t="s">
        <v>117</v>
      </c>
      <c r="E296" t="s">
        <v>140</v>
      </c>
      <c r="F296" t="s">
        <v>141</v>
      </c>
      <c r="G296" t="s">
        <v>62</v>
      </c>
      <c r="I296" t="s">
        <v>54</v>
      </c>
      <c r="J296" t="s">
        <v>235</v>
      </c>
      <c r="K296" t="s">
        <v>236</v>
      </c>
      <c r="L296" s="31">
        <v>-46209.26</v>
      </c>
      <c r="M296" s="31">
        <v>-46209.26</v>
      </c>
      <c r="N296" s="31">
        <v>-46209.226150840273</v>
      </c>
      <c r="O296" s="31">
        <v>-3.3849159728561062E-2</v>
      </c>
      <c r="P296" s="31">
        <v>0</v>
      </c>
      <c r="Q296" s="31">
        <v>0</v>
      </c>
      <c r="R296" s="31">
        <v>0</v>
      </c>
      <c r="S296" s="31">
        <v>0</v>
      </c>
      <c r="T296" s="32"/>
      <c r="U296" s="31">
        <v>0</v>
      </c>
    </row>
    <row r="297" spans="1:21" x14ac:dyDescent="0.25">
      <c r="A297" t="s">
        <v>49</v>
      </c>
      <c r="B297" t="s">
        <v>232</v>
      </c>
      <c r="C297" t="s">
        <v>116</v>
      </c>
      <c r="D297" t="s">
        <v>117</v>
      </c>
      <c r="E297" t="s">
        <v>140</v>
      </c>
      <c r="F297" t="s">
        <v>141</v>
      </c>
      <c r="G297" t="s">
        <v>62</v>
      </c>
      <c r="I297" t="s">
        <v>54</v>
      </c>
      <c r="J297" t="s">
        <v>239</v>
      </c>
      <c r="K297" t="s">
        <v>240</v>
      </c>
      <c r="L297" s="31">
        <v>-10276.951509643768</v>
      </c>
      <c r="M297" s="31">
        <v>0</v>
      </c>
      <c r="N297" s="31">
        <v>-2808.7550785325775</v>
      </c>
      <c r="O297" s="31">
        <v>-7468.1964311111915</v>
      </c>
      <c r="P297" s="31">
        <v>-7468.1964311111915</v>
      </c>
      <c r="Q297" s="31">
        <v>0</v>
      </c>
      <c r="R297" s="31">
        <v>0</v>
      </c>
      <c r="S297" s="31">
        <v>0</v>
      </c>
      <c r="T297" s="32"/>
      <c r="U297" s="31">
        <v>0</v>
      </c>
    </row>
    <row r="298" spans="1:21" x14ac:dyDescent="0.25">
      <c r="A298" t="s">
        <v>49</v>
      </c>
      <c r="B298" t="s">
        <v>232</v>
      </c>
      <c r="C298" t="s">
        <v>116</v>
      </c>
      <c r="D298" t="s">
        <v>117</v>
      </c>
      <c r="E298" t="s">
        <v>140</v>
      </c>
      <c r="F298" t="s">
        <v>141</v>
      </c>
      <c r="G298" t="s">
        <v>62</v>
      </c>
      <c r="I298" t="s">
        <v>54</v>
      </c>
      <c r="J298" t="s">
        <v>237</v>
      </c>
      <c r="K298" t="s">
        <v>238</v>
      </c>
      <c r="L298" s="31">
        <v>-24004.653981594805</v>
      </c>
      <c r="M298" s="31">
        <v>0</v>
      </c>
      <c r="N298" s="31">
        <v>-22463.205737871485</v>
      </c>
      <c r="O298" s="31">
        <v>-1541.4482437233228</v>
      </c>
      <c r="P298" s="31">
        <v>-1541.4482437233228</v>
      </c>
      <c r="Q298" s="31">
        <v>0</v>
      </c>
      <c r="R298" s="31">
        <v>0</v>
      </c>
      <c r="S298" s="31">
        <v>0</v>
      </c>
      <c r="T298" s="32"/>
      <c r="U298" s="31">
        <v>0</v>
      </c>
    </row>
    <row r="299" spans="1:21" x14ac:dyDescent="0.25">
      <c r="A299" t="s">
        <v>49</v>
      </c>
      <c r="B299" t="s">
        <v>232</v>
      </c>
      <c r="C299" t="s">
        <v>116</v>
      </c>
      <c r="D299" t="s">
        <v>117</v>
      </c>
      <c r="E299" t="s">
        <v>140</v>
      </c>
      <c r="F299" t="s">
        <v>141</v>
      </c>
      <c r="G299" t="s">
        <v>62</v>
      </c>
      <c r="I299" t="s">
        <v>54</v>
      </c>
      <c r="J299" t="s">
        <v>157</v>
      </c>
      <c r="K299" t="s">
        <v>158</v>
      </c>
      <c r="L299" s="31">
        <v>-7381.8306939578115</v>
      </c>
      <c r="M299" s="31">
        <v>0</v>
      </c>
      <c r="N299" s="31">
        <v>-338.6648231438582</v>
      </c>
      <c r="O299" s="31">
        <v>-7043.1658708139548</v>
      </c>
      <c r="P299" s="31">
        <v>-7043.1658708139548</v>
      </c>
      <c r="Q299" s="31">
        <v>0</v>
      </c>
      <c r="R299" s="31">
        <v>0</v>
      </c>
      <c r="S299" s="31">
        <v>0</v>
      </c>
      <c r="T299" s="32"/>
      <c r="U299" s="31">
        <v>0</v>
      </c>
    </row>
    <row r="300" spans="1:21" x14ac:dyDescent="0.25">
      <c r="A300" t="s">
        <v>49</v>
      </c>
      <c r="B300" t="s">
        <v>232</v>
      </c>
      <c r="C300" t="s">
        <v>116</v>
      </c>
      <c r="D300" t="s">
        <v>117</v>
      </c>
      <c r="E300" t="s">
        <v>142</v>
      </c>
      <c r="F300" t="s">
        <v>143</v>
      </c>
      <c r="G300" t="s">
        <v>62</v>
      </c>
      <c r="I300" t="s">
        <v>54</v>
      </c>
      <c r="J300" t="s">
        <v>51</v>
      </c>
      <c r="K300" t="s">
        <v>51</v>
      </c>
      <c r="L300" s="31">
        <v>-91864.759569195638</v>
      </c>
      <c r="M300" s="31">
        <v>0</v>
      </c>
      <c r="N300" s="31">
        <v>-85345.420666404854</v>
      </c>
      <c r="O300" s="31">
        <v>-6519.3389027907924</v>
      </c>
      <c r="P300" s="31">
        <v>-6519.3389027907924</v>
      </c>
      <c r="Q300" s="31">
        <v>0</v>
      </c>
      <c r="R300" s="31">
        <v>0</v>
      </c>
      <c r="S300" s="31">
        <v>0</v>
      </c>
      <c r="T300" s="32"/>
      <c r="U300" s="31">
        <v>0</v>
      </c>
    </row>
    <row r="301" spans="1:21" x14ac:dyDescent="0.25">
      <c r="A301" t="s">
        <v>49</v>
      </c>
      <c r="B301" t="s">
        <v>232</v>
      </c>
      <c r="C301" t="s">
        <v>116</v>
      </c>
      <c r="D301" t="s">
        <v>117</v>
      </c>
      <c r="E301" t="s">
        <v>142</v>
      </c>
      <c r="F301" t="s">
        <v>143</v>
      </c>
      <c r="G301" t="s">
        <v>62</v>
      </c>
      <c r="I301" t="s">
        <v>54</v>
      </c>
      <c r="J301" t="s">
        <v>241</v>
      </c>
      <c r="K301" t="s">
        <v>242</v>
      </c>
      <c r="L301" s="31">
        <v>-3948.6800008214932</v>
      </c>
      <c r="M301" s="31">
        <v>-3948.6800008214932</v>
      </c>
      <c r="N301" s="31">
        <v>-3796.0340075003219</v>
      </c>
      <c r="O301" s="31">
        <v>-152.64599332117155</v>
      </c>
      <c r="P301" s="31">
        <v>0</v>
      </c>
      <c r="Q301" s="31">
        <v>0</v>
      </c>
      <c r="R301" s="31">
        <v>0</v>
      </c>
      <c r="S301" s="31">
        <v>0</v>
      </c>
      <c r="T301" s="32"/>
      <c r="U301" s="31">
        <f>VORM3_konto!$O301</f>
        <v>-152.64599332117155</v>
      </c>
    </row>
    <row r="302" spans="1:21" x14ac:dyDescent="0.25">
      <c r="A302" t="s">
        <v>49</v>
      </c>
      <c r="B302" t="s">
        <v>232</v>
      </c>
      <c r="C302" t="s">
        <v>116</v>
      </c>
      <c r="D302" t="s">
        <v>117</v>
      </c>
      <c r="E302" t="s">
        <v>142</v>
      </c>
      <c r="F302" t="s">
        <v>143</v>
      </c>
      <c r="G302" t="s">
        <v>62</v>
      </c>
      <c r="I302" t="s">
        <v>54</v>
      </c>
      <c r="J302" t="s">
        <v>120</v>
      </c>
      <c r="K302" t="s">
        <v>121</v>
      </c>
      <c r="L302" s="31">
        <v>-462.8731368777789</v>
      </c>
      <c r="M302" s="31">
        <v>0</v>
      </c>
      <c r="N302" s="31">
        <v>-153.59218749994037</v>
      </c>
      <c r="O302" s="31">
        <v>-309.28094937783862</v>
      </c>
      <c r="P302" s="31">
        <v>0</v>
      </c>
      <c r="Q302" s="31">
        <v>0</v>
      </c>
      <c r="R302" s="31">
        <v>0</v>
      </c>
      <c r="S302" s="31">
        <v>0</v>
      </c>
      <c r="T302" s="32"/>
      <c r="U302" s="31">
        <v>0</v>
      </c>
    </row>
    <row r="303" spans="1:21" x14ac:dyDescent="0.25">
      <c r="A303" t="s">
        <v>49</v>
      </c>
      <c r="B303" t="s">
        <v>232</v>
      </c>
      <c r="C303" t="s">
        <v>116</v>
      </c>
      <c r="D303" t="s">
        <v>117</v>
      </c>
      <c r="E303" t="s">
        <v>142</v>
      </c>
      <c r="F303" t="s">
        <v>143</v>
      </c>
      <c r="G303" t="s">
        <v>62</v>
      </c>
      <c r="I303" t="s">
        <v>54</v>
      </c>
      <c r="J303" t="s">
        <v>235</v>
      </c>
      <c r="K303" t="s">
        <v>236</v>
      </c>
      <c r="L303" s="31">
        <v>-2500</v>
      </c>
      <c r="M303" s="31">
        <v>-2500</v>
      </c>
      <c r="N303" s="31">
        <v>-2499.9981687025643</v>
      </c>
      <c r="O303" s="31">
        <v>-1.8312974357002076E-3</v>
      </c>
      <c r="P303" s="31">
        <v>0</v>
      </c>
      <c r="Q303" s="31">
        <v>0</v>
      </c>
      <c r="R303" s="31">
        <v>0</v>
      </c>
      <c r="S303" s="31">
        <v>0</v>
      </c>
      <c r="T303" s="32"/>
      <c r="U303" s="31">
        <v>0</v>
      </c>
    </row>
    <row r="304" spans="1:21" x14ac:dyDescent="0.25">
      <c r="A304" t="s">
        <v>49</v>
      </c>
      <c r="B304" t="s">
        <v>232</v>
      </c>
      <c r="C304" t="s">
        <v>116</v>
      </c>
      <c r="D304" t="s">
        <v>117</v>
      </c>
      <c r="E304" t="s">
        <v>142</v>
      </c>
      <c r="F304" t="s">
        <v>143</v>
      </c>
      <c r="G304" t="s">
        <v>62</v>
      </c>
      <c r="I304" t="s">
        <v>54</v>
      </c>
      <c r="J304" t="s">
        <v>239</v>
      </c>
      <c r="K304" t="s">
        <v>240</v>
      </c>
      <c r="L304" s="31">
        <v>-3774.4808107989838</v>
      </c>
      <c r="M304" s="31">
        <v>0</v>
      </c>
      <c r="N304" s="31">
        <v>-1054.4460218950549</v>
      </c>
      <c r="O304" s="31">
        <v>-2720.0347889039294</v>
      </c>
      <c r="P304" s="31">
        <v>-2720.0347889039294</v>
      </c>
      <c r="Q304" s="31">
        <v>0</v>
      </c>
      <c r="R304" s="31">
        <v>0</v>
      </c>
      <c r="S304" s="31">
        <v>0</v>
      </c>
      <c r="T304" s="32"/>
      <c r="U304" s="31">
        <v>0</v>
      </c>
    </row>
    <row r="305" spans="1:21" x14ac:dyDescent="0.25">
      <c r="A305" t="s">
        <v>49</v>
      </c>
      <c r="B305" t="s">
        <v>232</v>
      </c>
      <c r="C305" t="s">
        <v>116</v>
      </c>
      <c r="D305" t="s">
        <v>117</v>
      </c>
      <c r="E305" t="s">
        <v>142</v>
      </c>
      <c r="F305" t="s">
        <v>143</v>
      </c>
      <c r="G305" t="s">
        <v>62</v>
      </c>
      <c r="I305" t="s">
        <v>54</v>
      </c>
      <c r="J305" t="s">
        <v>237</v>
      </c>
      <c r="K305" t="s">
        <v>238</v>
      </c>
      <c r="L305" s="31">
        <v>-8993.8707139834332</v>
      </c>
      <c r="M305" s="31">
        <v>0</v>
      </c>
      <c r="N305" s="31">
        <v>-8467.1269661485458</v>
      </c>
      <c r="O305" s="31">
        <v>-526.74374783488747</v>
      </c>
      <c r="P305" s="31">
        <v>-526.74374783488747</v>
      </c>
      <c r="Q305" s="31">
        <v>0</v>
      </c>
      <c r="R305" s="31">
        <v>0</v>
      </c>
      <c r="S305" s="31">
        <v>0</v>
      </c>
      <c r="T305" s="32"/>
      <c r="U305" s="31">
        <v>0</v>
      </c>
    </row>
    <row r="306" spans="1:21" x14ac:dyDescent="0.25">
      <c r="A306" t="s">
        <v>49</v>
      </c>
      <c r="B306" t="s">
        <v>232</v>
      </c>
      <c r="C306" t="s">
        <v>116</v>
      </c>
      <c r="D306" t="s">
        <v>117</v>
      </c>
      <c r="E306" t="s">
        <v>142</v>
      </c>
      <c r="F306" t="s">
        <v>143</v>
      </c>
      <c r="G306" t="s">
        <v>62</v>
      </c>
      <c r="I306" t="s">
        <v>54</v>
      </c>
      <c r="J306" t="s">
        <v>157</v>
      </c>
      <c r="K306" t="s">
        <v>158</v>
      </c>
      <c r="L306" s="31">
        <v>-2782.4567186765084</v>
      </c>
      <c r="M306" s="31">
        <v>0</v>
      </c>
      <c r="N306" s="31">
        <v>-104.28224766087631</v>
      </c>
      <c r="O306" s="31">
        <v>-2678.1744710156327</v>
      </c>
      <c r="P306" s="31">
        <v>-2678.1744710156327</v>
      </c>
      <c r="Q306" s="31">
        <v>0</v>
      </c>
      <c r="R306" s="31">
        <v>0</v>
      </c>
      <c r="S306" s="31">
        <v>0</v>
      </c>
      <c r="T306" s="32"/>
      <c r="U306" s="31">
        <v>0</v>
      </c>
    </row>
    <row r="307" spans="1:21" x14ac:dyDescent="0.25">
      <c r="A307" t="s">
        <v>49</v>
      </c>
      <c r="B307" t="s">
        <v>232</v>
      </c>
      <c r="C307" t="s">
        <v>116</v>
      </c>
      <c r="D307" t="s">
        <v>117</v>
      </c>
      <c r="E307" t="s">
        <v>144</v>
      </c>
      <c r="F307" t="s">
        <v>145</v>
      </c>
      <c r="G307" t="s">
        <v>62</v>
      </c>
      <c r="I307" t="s">
        <v>54</v>
      </c>
      <c r="J307" t="s">
        <v>51</v>
      </c>
      <c r="K307" t="s">
        <v>51</v>
      </c>
      <c r="L307" s="31">
        <v>-50266.436446366606</v>
      </c>
      <c r="M307" s="31">
        <v>0</v>
      </c>
      <c r="N307" s="31">
        <v>-49533.231290111275</v>
      </c>
      <c r="O307" s="31">
        <v>-733.20515625533517</v>
      </c>
      <c r="P307" s="31">
        <v>-733.20515625533517</v>
      </c>
      <c r="Q307" s="31">
        <v>0</v>
      </c>
      <c r="R307" s="31">
        <v>0</v>
      </c>
      <c r="S307" s="31">
        <v>0</v>
      </c>
      <c r="T307" s="32"/>
      <c r="U307" s="31">
        <v>0</v>
      </c>
    </row>
    <row r="308" spans="1:21" x14ac:dyDescent="0.25">
      <c r="A308" t="s">
        <v>49</v>
      </c>
      <c r="B308" t="s">
        <v>232</v>
      </c>
      <c r="C308" t="s">
        <v>116</v>
      </c>
      <c r="D308" t="s">
        <v>117</v>
      </c>
      <c r="E308" t="s">
        <v>144</v>
      </c>
      <c r="F308" t="s">
        <v>145</v>
      </c>
      <c r="G308" t="s">
        <v>62</v>
      </c>
      <c r="I308" t="s">
        <v>54</v>
      </c>
      <c r="J308" t="s">
        <v>241</v>
      </c>
      <c r="K308" t="s">
        <v>242</v>
      </c>
      <c r="L308" s="31">
        <v>-751.46000015633672</v>
      </c>
      <c r="M308" s="31">
        <v>-751.46000015633672</v>
      </c>
      <c r="N308" s="31">
        <v>-722.41045495613639</v>
      </c>
      <c r="O308" s="31">
        <v>-29.049545200200384</v>
      </c>
      <c r="P308" s="31">
        <v>0</v>
      </c>
      <c r="Q308" s="31">
        <v>0</v>
      </c>
      <c r="R308" s="31">
        <v>0</v>
      </c>
      <c r="S308" s="31">
        <v>0</v>
      </c>
      <c r="T308" s="32"/>
      <c r="U308" s="31">
        <f>VORM3_konto!$O308</f>
        <v>-29.049545200200384</v>
      </c>
    </row>
    <row r="309" spans="1:21" x14ac:dyDescent="0.25">
      <c r="A309" t="s">
        <v>49</v>
      </c>
      <c r="B309" t="s">
        <v>232</v>
      </c>
      <c r="C309" t="s">
        <v>116</v>
      </c>
      <c r="D309" t="s">
        <v>117</v>
      </c>
      <c r="E309" t="s">
        <v>144</v>
      </c>
      <c r="F309" t="s">
        <v>145</v>
      </c>
      <c r="G309" t="s">
        <v>62</v>
      </c>
      <c r="I309" t="s">
        <v>54</v>
      </c>
      <c r="J309" t="s">
        <v>120</v>
      </c>
      <c r="K309" t="s">
        <v>121</v>
      </c>
      <c r="L309" s="31">
        <v>-428.21265423947364</v>
      </c>
      <c r="M309" s="31">
        <v>0</v>
      </c>
      <c r="N309" s="31">
        <v>-84.904705610825317</v>
      </c>
      <c r="O309" s="31">
        <v>-343.30794862864832</v>
      </c>
      <c r="P309" s="31">
        <v>0</v>
      </c>
      <c r="Q309" s="31">
        <v>0</v>
      </c>
      <c r="R309" s="31">
        <v>0</v>
      </c>
      <c r="S309" s="31">
        <v>0</v>
      </c>
      <c r="T309" s="32"/>
      <c r="U309" s="31">
        <v>0</v>
      </c>
    </row>
    <row r="310" spans="1:21" x14ac:dyDescent="0.25">
      <c r="A310" t="s">
        <v>49</v>
      </c>
      <c r="B310" t="s">
        <v>232</v>
      </c>
      <c r="C310" t="s">
        <v>116</v>
      </c>
      <c r="D310" t="s">
        <v>117</v>
      </c>
      <c r="E310" t="s">
        <v>144</v>
      </c>
      <c r="F310" t="s">
        <v>145</v>
      </c>
      <c r="G310" t="s">
        <v>62</v>
      </c>
      <c r="I310" t="s">
        <v>54</v>
      </c>
      <c r="J310" t="s">
        <v>235</v>
      </c>
      <c r="K310" t="s">
        <v>236</v>
      </c>
      <c r="L310" s="31">
        <v>-2114.4499999999998</v>
      </c>
      <c r="M310" s="31">
        <v>-2114.4499999999998</v>
      </c>
      <c r="N310" s="31">
        <v>-2114.4484511252549</v>
      </c>
      <c r="O310" s="31">
        <v>-1.5488747448273443E-3</v>
      </c>
      <c r="P310" s="31">
        <v>0</v>
      </c>
      <c r="Q310" s="31">
        <v>0</v>
      </c>
      <c r="R310" s="31">
        <v>0</v>
      </c>
      <c r="S310" s="31">
        <v>0</v>
      </c>
      <c r="T310" s="32"/>
      <c r="U310" s="31">
        <v>0</v>
      </c>
    </row>
    <row r="311" spans="1:21" x14ac:dyDescent="0.25">
      <c r="A311" t="s">
        <v>49</v>
      </c>
      <c r="B311" t="s">
        <v>232</v>
      </c>
      <c r="C311" t="s">
        <v>116</v>
      </c>
      <c r="D311" t="s">
        <v>117</v>
      </c>
      <c r="E311" t="s">
        <v>144</v>
      </c>
      <c r="F311" t="s">
        <v>145</v>
      </c>
      <c r="G311" t="s">
        <v>62</v>
      </c>
      <c r="I311" t="s">
        <v>54</v>
      </c>
      <c r="J311" t="s">
        <v>239</v>
      </c>
      <c r="K311" t="s">
        <v>240</v>
      </c>
      <c r="L311" s="31">
        <v>-2706.2216896551722</v>
      </c>
      <c r="M311" s="31">
        <v>0</v>
      </c>
      <c r="N311" s="31">
        <v>-739.62730166831898</v>
      </c>
      <c r="O311" s="31">
        <v>-1966.5943879868532</v>
      </c>
      <c r="P311" s="31">
        <v>-1966.5943879868532</v>
      </c>
      <c r="Q311" s="31">
        <v>0</v>
      </c>
      <c r="R311" s="31">
        <v>0</v>
      </c>
      <c r="S311" s="31">
        <v>0</v>
      </c>
      <c r="T311" s="32"/>
      <c r="U311" s="31">
        <v>0</v>
      </c>
    </row>
    <row r="312" spans="1:21" x14ac:dyDescent="0.25">
      <c r="A312" t="s">
        <v>49</v>
      </c>
      <c r="B312" t="s">
        <v>232</v>
      </c>
      <c r="C312" t="s">
        <v>116</v>
      </c>
      <c r="D312" t="s">
        <v>117</v>
      </c>
      <c r="E312" t="s">
        <v>144</v>
      </c>
      <c r="F312" t="s">
        <v>145</v>
      </c>
      <c r="G312" t="s">
        <v>62</v>
      </c>
      <c r="I312" t="s">
        <v>54</v>
      </c>
      <c r="J312" t="s">
        <v>237</v>
      </c>
      <c r="K312" t="s">
        <v>238</v>
      </c>
      <c r="L312" s="31">
        <v>-6276.6800146172518</v>
      </c>
      <c r="M312" s="31">
        <v>0</v>
      </c>
      <c r="N312" s="31">
        <v>-5942.6293059947902</v>
      </c>
      <c r="O312" s="31">
        <v>-334.05070862246157</v>
      </c>
      <c r="P312" s="31">
        <v>-334.05070862246157</v>
      </c>
      <c r="Q312" s="31">
        <v>0</v>
      </c>
      <c r="R312" s="31">
        <v>0</v>
      </c>
      <c r="S312" s="31">
        <v>0</v>
      </c>
      <c r="T312" s="32"/>
      <c r="U312" s="31">
        <v>0</v>
      </c>
    </row>
    <row r="313" spans="1:21" x14ac:dyDescent="0.25">
      <c r="A313" t="s">
        <v>49</v>
      </c>
      <c r="B313" t="s">
        <v>232</v>
      </c>
      <c r="C313" t="s">
        <v>116</v>
      </c>
      <c r="D313" t="s">
        <v>117</v>
      </c>
      <c r="E313" t="s">
        <v>144</v>
      </c>
      <c r="F313" t="s">
        <v>145</v>
      </c>
      <c r="G313" t="s">
        <v>62</v>
      </c>
      <c r="I313" t="s">
        <v>54</v>
      </c>
      <c r="J313" t="s">
        <v>157</v>
      </c>
      <c r="K313" t="s">
        <v>158</v>
      </c>
      <c r="L313" s="31">
        <v>-1952.8594415999971</v>
      </c>
      <c r="M313" s="31">
        <v>0</v>
      </c>
      <c r="N313" s="31">
        <v>-57.831062985489659</v>
      </c>
      <c r="O313" s="31">
        <v>-1895.0283786145076</v>
      </c>
      <c r="P313" s="31">
        <v>-1895.0283786145076</v>
      </c>
      <c r="Q313" s="31">
        <v>0</v>
      </c>
      <c r="R313" s="31">
        <v>0</v>
      </c>
      <c r="S313" s="31">
        <v>0</v>
      </c>
      <c r="T313" s="32"/>
      <c r="U313" s="31">
        <v>0</v>
      </c>
    </row>
    <row r="314" spans="1:21" x14ac:dyDescent="0.25">
      <c r="A314" t="s">
        <v>49</v>
      </c>
      <c r="B314" t="s">
        <v>232</v>
      </c>
      <c r="C314" t="s">
        <v>116</v>
      </c>
      <c r="D314" t="s">
        <v>117</v>
      </c>
      <c r="E314" t="s">
        <v>146</v>
      </c>
      <c r="F314" t="s">
        <v>80</v>
      </c>
      <c r="G314" t="s">
        <v>62</v>
      </c>
      <c r="I314" t="s">
        <v>54</v>
      </c>
      <c r="J314" t="s">
        <v>51</v>
      </c>
      <c r="K314" t="s">
        <v>51</v>
      </c>
      <c r="L314" s="31">
        <v>-462236.51947892859</v>
      </c>
      <c r="M314" s="31">
        <v>0</v>
      </c>
      <c r="N314" s="31">
        <v>-442955.053377854</v>
      </c>
      <c r="O314" s="31">
        <v>-19281.466101074686</v>
      </c>
      <c r="P314" s="31">
        <v>-19281.466101074686</v>
      </c>
      <c r="Q314" s="31">
        <v>0</v>
      </c>
      <c r="R314" s="31">
        <v>0</v>
      </c>
      <c r="S314" s="31">
        <v>0</v>
      </c>
      <c r="T314" s="32"/>
      <c r="U314" s="31">
        <v>0</v>
      </c>
    </row>
    <row r="315" spans="1:21" x14ac:dyDescent="0.25">
      <c r="A315" t="s">
        <v>49</v>
      </c>
      <c r="B315" t="s">
        <v>232</v>
      </c>
      <c r="C315" t="s">
        <v>116</v>
      </c>
      <c r="D315" t="s">
        <v>117</v>
      </c>
      <c r="E315" t="s">
        <v>146</v>
      </c>
      <c r="F315" t="s">
        <v>80</v>
      </c>
      <c r="G315" t="s">
        <v>62</v>
      </c>
      <c r="I315" t="s">
        <v>54</v>
      </c>
      <c r="J315" t="s">
        <v>241</v>
      </c>
      <c r="K315" t="s">
        <v>242</v>
      </c>
      <c r="L315" s="31">
        <v>-17758.650003694551</v>
      </c>
      <c r="M315" s="31">
        <v>-17758.650003694551</v>
      </c>
      <c r="N315" s="31">
        <v>-17072.145458050687</v>
      </c>
      <c r="O315" s="31">
        <v>-686.50454564386212</v>
      </c>
      <c r="P315" s="31">
        <v>0</v>
      </c>
      <c r="Q315" s="31">
        <v>0</v>
      </c>
      <c r="R315" s="31">
        <v>0</v>
      </c>
      <c r="S315" s="31">
        <v>0</v>
      </c>
      <c r="T315" s="32"/>
      <c r="U315" s="31">
        <f>VORM3_konto!$O315</f>
        <v>-686.50454564386212</v>
      </c>
    </row>
    <row r="316" spans="1:21" x14ac:dyDescent="0.25">
      <c r="A316" t="s">
        <v>49</v>
      </c>
      <c r="B316" t="s">
        <v>232</v>
      </c>
      <c r="C316" t="s">
        <v>116</v>
      </c>
      <c r="D316" t="s">
        <v>117</v>
      </c>
      <c r="E316" t="s">
        <v>146</v>
      </c>
      <c r="F316" t="s">
        <v>80</v>
      </c>
      <c r="G316" t="s">
        <v>62</v>
      </c>
      <c r="I316" t="s">
        <v>54</v>
      </c>
      <c r="J316" t="s">
        <v>120</v>
      </c>
      <c r="K316" t="s">
        <v>121</v>
      </c>
      <c r="L316" s="31">
        <v>-2099.0759941723618</v>
      </c>
      <c r="M316" s="31">
        <v>0</v>
      </c>
      <c r="N316" s="31">
        <v>-694.58040045681935</v>
      </c>
      <c r="O316" s="31">
        <v>-1404.4955937155428</v>
      </c>
      <c r="P316" s="31">
        <v>0</v>
      </c>
      <c r="Q316" s="31">
        <v>0</v>
      </c>
      <c r="R316" s="31">
        <v>0</v>
      </c>
      <c r="S316" s="31">
        <v>0</v>
      </c>
      <c r="T316" s="32"/>
      <c r="U316" s="31">
        <v>0</v>
      </c>
    </row>
    <row r="317" spans="1:21" x14ac:dyDescent="0.25">
      <c r="A317" t="s">
        <v>49</v>
      </c>
      <c r="B317" t="s">
        <v>232</v>
      </c>
      <c r="C317" t="s">
        <v>116</v>
      </c>
      <c r="D317" t="s">
        <v>117</v>
      </c>
      <c r="E317" t="s">
        <v>146</v>
      </c>
      <c r="F317" t="s">
        <v>80</v>
      </c>
      <c r="G317" t="s">
        <v>62</v>
      </c>
      <c r="I317" t="s">
        <v>54</v>
      </c>
      <c r="J317" t="s">
        <v>235</v>
      </c>
      <c r="K317" t="s">
        <v>236</v>
      </c>
      <c r="L317" s="31">
        <v>-6499.9899999999989</v>
      </c>
      <c r="M317" s="31">
        <v>-6499.9899999999989</v>
      </c>
      <c r="N317" s="31">
        <v>-6499.9852386339917</v>
      </c>
      <c r="O317" s="31">
        <v>-4.7613660067327146E-3</v>
      </c>
      <c r="P317" s="31">
        <v>0</v>
      </c>
      <c r="Q317" s="31">
        <v>0</v>
      </c>
      <c r="R317" s="31">
        <v>0</v>
      </c>
      <c r="S317" s="31">
        <v>0</v>
      </c>
      <c r="T317" s="32"/>
      <c r="U317" s="31">
        <v>0</v>
      </c>
    </row>
    <row r="318" spans="1:21" x14ac:dyDescent="0.25">
      <c r="A318" t="s">
        <v>49</v>
      </c>
      <c r="B318" t="s">
        <v>232</v>
      </c>
      <c r="C318" t="s">
        <v>116</v>
      </c>
      <c r="D318" t="s">
        <v>117</v>
      </c>
      <c r="E318" t="s">
        <v>146</v>
      </c>
      <c r="F318" t="s">
        <v>80</v>
      </c>
      <c r="G318" t="s">
        <v>62</v>
      </c>
      <c r="I318" t="s">
        <v>54</v>
      </c>
      <c r="J318" t="s">
        <v>239</v>
      </c>
      <c r="K318" t="s">
        <v>240</v>
      </c>
      <c r="L318" s="31">
        <v>-15666.660875718291</v>
      </c>
      <c r="M318" s="31">
        <v>0</v>
      </c>
      <c r="N318" s="31">
        <v>-4281.7963339642829</v>
      </c>
      <c r="O318" s="31">
        <v>-11384.86454175401</v>
      </c>
      <c r="P318" s="31">
        <v>-11384.86454175401</v>
      </c>
      <c r="Q318" s="31">
        <v>0</v>
      </c>
      <c r="R318" s="31">
        <v>0</v>
      </c>
      <c r="S318" s="31">
        <v>0</v>
      </c>
      <c r="T318" s="32"/>
      <c r="U318" s="31">
        <v>0</v>
      </c>
    </row>
    <row r="319" spans="1:21" x14ac:dyDescent="0.25">
      <c r="A319" t="s">
        <v>49</v>
      </c>
      <c r="B319" t="s">
        <v>232</v>
      </c>
      <c r="C319" t="s">
        <v>116</v>
      </c>
      <c r="D319" t="s">
        <v>117</v>
      </c>
      <c r="E319" t="s">
        <v>146</v>
      </c>
      <c r="F319" t="s">
        <v>80</v>
      </c>
      <c r="G319" t="s">
        <v>62</v>
      </c>
      <c r="I319" t="s">
        <v>54</v>
      </c>
      <c r="J319" t="s">
        <v>122</v>
      </c>
      <c r="K319" t="s">
        <v>123</v>
      </c>
      <c r="L319" s="31">
        <v>-87.670000000000016</v>
      </c>
      <c r="M319" s="31">
        <v>-87.670000000000016</v>
      </c>
      <c r="N319" s="31">
        <v>-87.670498766944775</v>
      </c>
      <c r="O319" s="31">
        <v>4.9876694476580496E-4</v>
      </c>
      <c r="P319" s="31">
        <v>0</v>
      </c>
      <c r="Q319" s="31">
        <v>0</v>
      </c>
      <c r="R319" s="31">
        <v>0</v>
      </c>
      <c r="S319" s="31">
        <v>0</v>
      </c>
      <c r="T319" s="32"/>
      <c r="U319" s="31">
        <v>0</v>
      </c>
    </row>
    <row r="320" spans="1:21" x14ac:dyDescent="0.25">
      <c r="A320" t="s">
        <v>49</v>
      </c>
      <c r="B320" t="s">
        <v>232</v>
      </c>
      <c r="C320" t="s">
        <v>116</v>
      </c>
      <c r="D320" t="s">
        <v>117</v>
      </c>
      <c r="E320" t="s">
        <v>146</v>
      </c>
      <c r="F320" t="s">
        <v>80</v>
      </c>
      <c r="G320" t="s">
        <v>62</v>
      </c>
      <c r="I320" t="s">
        <v>54</v>
      </c>
      <c r="J320" t="s">
        <v>237</v>
      </c>
      <c r="K320" t="s">
        <v>238</v>
      </c>
      <c r="L320" s="31">
        <v>-37990.168787282368</v>
      </c>
      <c r="M320" s="31">
        <v>0</v>
      </c>
      <c r="N320" s="31">
        <v>-35309.008682659914</v>
      </c>
      <c r="O320" s="31">
        <v>-2681.1601046224523</v>
      </c>
      <c r="P320" s="31">
        <v>-2681.1601046224523</v>
      </c>
      <c r="Q320" s="31">
        <v>0</v>
      </c>
      <c r="R320" s="31">
        <v>0</v>
      </c>
      <c r="S320" s="31">
        <v>0</v>
      </c>
      <c r="T320" s="32"/>
      <c r="U320" s="31">
        <v>0</v>
      </c>
    </row>
    <row r="321" spans="1:21" x14ac:dyDescent="0.25">
      <c r="A321" t="s">
        <v>49</v>
      </c>
      <c r="B321" t="s">
        <v>232</v>
      </c>
      <c r="C321" t="s">
        <v>116</v>
      </c>
      <c r="D321" t="s">
        <v>117</v>
      </c>
      <c r="E321" t="s">
        <v>146</v>
      </c>
      <c r="F321" t="s">
        <v>80</v>
      </c>
      <c r="G321" t="s">
        <v>62</v>
      </c>
      <c r="I321" t="s">
        <v>54</v>
      </c>
      <c r="J321" t="s">
        <v>157</v>
      </c>
      <c r="K321" t="s">
        <v>158</v>
      </c>
      <c r="L321" s="31">
        <v>-11603.202459542597</v>
      </c>
      <c r="M321" s="31">
        <v>0</v>
      </c>
      <c r="N321" s="31">
        <v>-632.7936808787133</v>
      </c>
      <c r="O321" s="31">
        <v>-10970.408778663885</v>
      </c>
      <c r="P321" s="31">
        <v>-10970.408778663885</v>
      </c>
      <c r="Q321" s="31">
        <v>0</v>
      </c>
      <c r="R321" s="31">
        <v>0</v>
      </c>
      <c r="S321" s="31">
        <v>0</v>
      </c>
      <c r="T321" s="32"/>
      <c r="U321" s="31">
        <v>0</v>
      </c>
    </row>
    <row r="322" spans="1:21" x14ac:dyDescent="0.25">
      <c r="A322" t="s">
        <v>49</v>
      </c>
      <c r="B322" t="s">
        <v>232</v>
      </c>
      <c r="C322" t="s">
        <v>116</v>
      </c>
      <c r="D322" t="s">
        <v>117</v>
      </c>
      <c r="E322" t="s">
        <v>147</v>
      </c>
      <c r="F322" t="s">
        <v>148</v>
      </c>
      <c r="G322" t="s">
        <v>62</v>
      </c>
      <c r="I322" t="s">
        <v>54</v>
      </c>
      <c r="J322" t="s">
        <v>51</v>
      </c>
      <c r="K322" t="s">
        <v>51</v>
      </c>
      <c r="L322" s="31">
        <v>-967284.97733915318</v>
      </c>
      <c r="M322" s="31">
        <v>0</v>
      </c>
      <c r="N322" s="31">
        <v>-874766.3479729885</v>
      </c>
      <c r="O322" s="31">
        <v>-92518.629366165071</v>
      </c>
      <c r="P322" s="31">
        <v>-92518.629366165071</v>
      </c>
      <c r="Q322" s="31">
        <v>0</v>
      </c>
      <c r="R322" s="31">
        <v>0</v>
      </c>
      <c r="S322" s="31">
        <v>0</v>
      </c>
      <c r="T322" s="32"/>
      <c r="U322" s="31">
        <v>0</v>
      </c>
    </row>
    <row r="323" spans="1:21" x14ac:dyDescent="0.25">
      <c r="A323" t="s">
        <v>49</v>
      </c>
      <c r="B323" t="s">
        <v>232</v>
      </c>
      <c r="C323" t="s">
        <v>116</v>
      </c>
      <c r="D323" t="s">
        <v>117</v>
      </c>
      <c r="E323" t="s">
        <v>147</v>
      </c>
      <c r="F323" t="s">
        <v>148</v>
      </c>
      <c r="G323" t="s">
        <v>62</v>
      </c>
      <c r="I323" t="s">
        <v>54</v>
      </c>
      <c r="J323" t="s">
        <v>241</v>
      </c>
      <c r="K323" t="s">
        <v>242</v>
      </c>
      <c r="L323" s="31">
        <v>-6126.0200013823469</v>
      </c>
      <c r="M323" s="31">
        <v>-6126.0200013823469</v>
      </c>
      <c r="N323" s="31">
        <v>-5889.2035442316455</v>
      </c>
      <c r="O323" s="31">
        <v>-236.81645715070135</v>
      </c>
      <c r="P323" s="31">
        <v>0</v>
      </c>
      <c r="Q323" s="31">
        <v>0</v>
      </c>
      <c r="R323" s="31">
        <v>0</v>
      </c>
      <c r="S323" s="31">
        <v>0</v>
      </c>
      <c r="T323" s="32"/>
      <c r="U323" s="31">
        <f>VORM3_konto!$O323</f>
        <v>-236.81645715070135</v>
      </c>
    </row>
    <row r="324" spans="1:21" x14ac:dyDescent="0.25">
      <c r="A324" t="s">
        <v>49</v>
      </c>
      <c r="B324" t="s">
        <v>232</v>
      </c>
      <c r="C324" t="s">
        <v>116</v>
      </c>
      <c r="D324" t="s">
        <v>117</v>
      </c>
      <c r="E324" t="s">
        <v>147</v>
      </c>
      <c r="F324" t="s">
        <v>148</v>
      </c>
      <c r="G324" t="s">
        <v>62</v>
      </c>
      <c r="I324" t="s">
        <v>54</v>
      </c>
      <c r="J324" t="s">
        <v>120</v>
      </c>
      <c r="K324" t="s">
        <v>121</v>
      </c>
      <c r="L324" s="31">
        <v>-3602.7476798944126</v>
      </c>
      <c r="M324" s="31">
        <v>0</v>
      </c>
      <c r="N324" s="31">
        <v>-1636.3633340348274</v>
      </c>
      <c r="O324" s="31">
        <v>-1966.3843458595852</v>
      </c>
      <c r="P324" s="31">
        <v>0</v>
      </c>
      <c r="Q324" s="31">
        <v>0</v>
      </c>
      <c r="R324" s="31">
        <v>0</v>
      </c>
      <c r="S324" s="31">
        <v>0</v>
      </c>
      <c r="T324" s="32"/>
      <c r="U324" s="31">
        <v>0</v>
      </c>
    </row>
    <row r="325" spans="1:21" x14ac:dyDescent="0.25">
      <c r="A325" t="s">
        <v>49</v>
      </c>
      <c r="B325" t="s">
        <v>232</v>
      </c>
      <c r="C325" t="s">
        <v>116</v>
      </c>
      <c r="D325" t="s">
        <v>117</v>
      </c>
      <c r="E325" t="s">
        <v>147</v>
      </c>
      <c r="F325" t="s">
        <v>148</v>
      </c>
      <c r="G325" t="s">
        <v>62</v>
      </c>
      <c r="I325" t="s">
        <v>54</v>
      </c>
      <c r="J325" t="s">
        <v>235</v>
      </c>
      <c r="K325" t="s">
        <v>236</v>
      </c>
      <c r="L325" s="31">
        <v>-6500</v>
      </c>
      <c r="M325" s="31">
        <v>-6500</v>
      </c>
      <c r="N325" s="31">
        <v>-6499.9952386266677</v>
      </c>
      <c r="O325" s="31">
        <v>-4.7613733331672847E-3</v>
      </c>
      <c r="P325" s="31">
        <v>0</v>
      </c>
      <c r="Q325" s="31">
        <v>0</v>
      </c>
      <c r="R325" s="31">
        <v>0</v>
      </c>
      <c r="S325" s="31">
        <v>0</v>
      </c>
      <c r="T325" s="32"/>
      <c r="U325" s="31">
        <v>0</v>
      </c>
    </row>
    <row r="326" spans="1:21" x14ac:dyDescent="0.25">
      <c r="A326" t="s">
        <v>49</v>
      </c>
      <c r="B326" t="s">
        <v>232</v>
      </c>
      <c r="C326" t="s">
        <v>116</v>
      </c>
      <c r="D326" t="s">
        <v>117</v>
      </c>
      <c r="E326" t="s">
        <v>147</v>
      </c>
      <c r="F326" t="s">
        <v>148</v>
      </c>
      <c r="G326" t="s">
        <v>62</v>
      </c>
      <c r="I326" t="s">
        <v>54</v>
      </c>
      <c r="J326" t="s">
        <v>239</v>
      </c>
      <c r="K326" t="s">
        <v>240</v>
      </c>
      <c r="L326" s="31">
        <v>-26220.784384541905</v>
      </c>
      <c r="M326" s="31">
        <v>0</v>
      </c>
      <c r="N326" s="31">
        <v>-7166.3042521977059</v>
      </c>
      <c r="O326" s="31">
        <v>-19054.480132344201</v>
      </c>
      <c r="P326" s="31">
        <v>-19054.480132344201</v>
      </c>
      <c r="Q326" s="31">
        <v>0</v>
      </c>
      <c r="R326" s="31">
        <v>0</v>
      </c>
      <c r="S326" s="31">
        <v>0</v>
      </c>
      <c r="T326" s="32"/>
      <c r="U326" s="31">
        <v>0</v>
      </c>
    </row>
    <row r="327" spans="1:21" x14ac:dyDescent="0.25">
      <c r="A327" t="s">
        <v>49</v>
      </c>
      <c r="B327" t="s">
        <v>232</v>
      </c>
      <c r="C327" t="s">
        <v>116</v>
      </c>
      <c r="D327" t="s">
        <v>117</v>
      </c>
      <c r="E327" t="s">
        <v>147</v>
      </c>
      <c r="F327" t="s">
        <v>148</v>
      </c>
      <c r="G327" t="s">
        <v>62</v>
      </c>
      <c r="I327" t="s">
        <v>54</v>
      </c>
      <c r="J327" t="s">
        <v>237</v>
      </c>
      <c r="K327" t="s">
        <v>238</v>
      </c>
      <c r="L327" s="31">
        <v>-63570.17560406588</v>
      </c>
      <c r="M327" s="31">
        <v>0</v>
      </c>
      <c r="N327" s="31">
        <v>-59311.340023379467</v>
      </c>
      <c r="O327" s="31">
        <v>-4258.8355806864147</v>
      </c>
      <c r="P327" s="31">
        <v>-4258.8355806864147</v>
      </c>
      <c r="Q327" s="31">
        <v>0</v>
      </c>
      <c r="R327" s="31">
        <v>0</v>
      </c>
      <c r="S327" s="31">
        <v>0</v>
      </c>
      <c r="T327" s="32"/>
      <c r="U327" s="31">
        <v>0</v>
      </c>
    </row>
    <row r="328" spans="1:21" x14ac:dyDescent="0.25">
      <c r="A328" t="s">
        <v>49</v>
      </c>
      <c r="B328" t="s">
        <v>232</v>
      </c>
      <c r="C328" t="s">
        <v>116</v>
      </c>
      <c r="D328" t="s">
        <v>117</v>
      </c>
      <c r="E328" t="s">
        <v>147</v>
      </c>
      <c r="F328" t="s">
        <v>148</v>
      </c>
      <c r="G328" t="s">
        <v>62</v>
      </c>
      <c r="I328" t="s">
        <v>54</v>
      </c>
      <c r="J328" t="s">
        <v>157</v>
      </c>
      <c r="K328" t="s">
        <v>158</v>
      </c>
      <c r="L328" s="31">
        <v>-19490.81869228508</v>
      </c>
      <c r="M328" s="31">
        <v>0</v>
      </c>
      <c r="N328" s="31">
        <v>-957.92372979769527</v>
      </c>
      <c r="O328" s="31">
        <v>-18532.894962487386</v>
      </c>
      <c r="P328" s="31">
        <v>-18532.894962487386</v>
      </c>
      <c r="Q328" s="31">
        <v>0</v>
      </c>
      <c r="R328" s="31">
        <v>0</v>
      </c>
      <c r="S328" s="31">
        <v>0</v>
      </c>
      <c r="T328" s="32"/>
      <c r="U328" s="31">
        <v>0</v>
      </c>
    </row>
    <row r="329" spans="1:21" x14ac:dyDescent="0.25">
      <c r="A329" t="s">
        <v>49</v>
      </c>
      <c r="B329" t="s">
        <v>232</v>
      </c>
      <c r="C329" t="s">
        <v>116</v>
      </c>
      <c r="D329" t="s">
        <v>117</v>
      </c>
      <c r="E329" t="s">
        <v>149</v>
      </c>
      <c r="F329" t="s">
        <v>150</v>
      </c>
      <c r="G329" t="s">
        <v>62</v>
      </c>
      <c r="I329" t="s">
        <v>54</v>
      </c>
      <c r="J329" t="s">
        <v>51</v>
      </c>
      <c r="K329" t="s">
        <v>51</v>
      </c>
      <c r="L329" s="31">
        <v>-613623.15934045706</v>
      </c>
      <c r="M329" s="31">
        <v>0</v>
      </c>
      <c r="N329" s="31">
        <v>-593146.89538940333</v>
      </c>
      <c r="O329" s="31">
        <v>-20476.263951053625</v>
      </c>
      <c r="P329" s="31">
        <v>-20476.263951053625</v>
      </c>
      <c r="Q329" s="31">
        <v>0</v>
      </c>
      <c r="R329" s="31">
        <v>0</v>
      </c>
      <c r="S329" s="31">
        <v>0</v>
      </c>
      <c r="T329" s="32"/>
      <c r="U329" s="31">
        <v>0</v>
      </c>
    </row>
    <row r="330" spans="1:21" x14ac:dyDescent="0.25">
      <c r="A330" t="s">
        <v>49</v>
      </c>
      <c r="B330" t="s">
        <v>232</v>
      </c>
      <c r="C330" t="s">
        <v>116</v>
      </c>
      <c r="D330" t="s">
        <v>117</v>
      </c>
      <c r="E330" t="s">
        <v>149</v>
      </c>
      <c r="F330" t="s">
        <v>150</v>
      </c>
      <c r="G330" t="s">
        <v>62</v>
      </c>
      <c r="I330" t="s">
        <v>54</v>
      </c>
      <c r="J330" t="s">
        <v>241</v>
      </c>
      <c r="K330" t="s">
        <v>242</v>
      </c>
      <c r="L330" s="31">
        <v>-20628.690004291631</v>
      </c>
      <c r="M330" s="31">
        <v>-20628.690004291631</v>
      </c>
      <c r="N330" s="31">
        <v>-19831.23696277789</v>
      </c>
      <c r="O330" s="31">
        <v>-797.45304151374148</v>
      </c>
      <c r="P330" s="31">
        <v>0</v>
      </c>
      <c r="Q330" s="31">
        <v>0</v>
      </c>
      <c r="R330" s="31">
        <v>0</v>
      </c>
      <c r="S330" s="31">
        <v>0</v>
      </c>
      <c r="T330" s="32"/>
      <c r="U330" s="31">
        <f>VORM3_konto!$O330</f>
        <v>-797.45304151374148</v>
      </c>
    </row>
    <row r="331" spans="1:21" x14ac:dyDescent="0.25">
      <c r="A331" t="s">
        <v>49</v>
      </c>
      <c r="B331" t="s">
        <v>232</v>
      </c>
      <c r="C331" t="s">
        <v>116</v>
      </c>
      <c r="D331" t="s">
        <v>117</v>
      </c>
      <c r="E331" t="s">
        <v>149</v>
      </c>
      <c r="F331" t="s">
        <v>150</v>
      </c>
      <c r="G331" t="s">
        <v>62</v>
      </c>
      <c r="I331" t="s">
        <v>54</v>
      </c>
      <c r="J331" t="s">
        <v>120</v>
      </c>
      <c r="K331" t="s">
        <v>121</v>
      </c>
      <c r="L331" s="31">
        <v>-2687.9258405623887</v>
      </c>
      <c r="M331" s="31">
        <v>0</v>
      </c>
      <c r="N331" s="31">
        <v>-946.12246587408731</v>
      </c>
      <c r="O331" s="31">
        <v>-1741.8033746883025</v>
      </c>
      <c r="P331" s="31">
        <v>0</v>
      </c>
      <c r="Q331" s="31">
        <v>0</v>
      </c>
      <c r="R331" s="31">
        <v>0</v>
      </c>
      <c r="S331" s="31">
        <v>0</v>
      </c>
      <c r="T331" s="32"/>
      <c r="U331" s="31">
        <v>0</v>
      </c>
    </row>
    <row r="332" spans="1:21" x14ac:dyDescent="0.25">
      <c r="A332" t="s">
        <v>49</v>
      </c>
      <c r="B332" t="s">
        <v>232</v>
      </c>
      <c r="C332" t="s">
        <v>116</v>
      </c>
      <c r="D332" t="s">
        <v>117</v>
      </c>
      <c r="E332" t="s">
        <v>149</v>
      </c>
      <c r="F332" t="s">
        <v>150</v>
      </c>
      <c r="G332" t="s">
        <v>62</v>
      </c>
      <c r="I332" t="s">
        <v>54</v>
      </c>
      <c r="J332" t="s">
        <v>235</v>
      </c>
      <c r="K332" t="s">
        <v>236</v>
      </c>
      <c r="L332" s="31">
        <v>-6743.1900000000005</v>
      </c>
      <c r="M332" s="31">
        <v>-6743.1900000000005</v>
      </c>
      <c r="N332" s="31">
        <v>-6743.1850604853789</v>
      </c>
      <c r="O332" s="31">
        <v>-4.9395146218103037E-3</v>
      </c>
      <c r="P332" s="31">
        <v>0</v>
      </c>
      <c r="Q332" s="31">
        <v>0</v>
      </c>
      <c r="R332" s="31">
        <v>0</v>
      </c>
      <c r="S332" s="31">
        <v>0</v>
      </c>
      <c r="T332" s="32"/>
      <c r="U332" s="31">
        <v>0</v>
      </c>
    </row>
    <row r="333" spans="1:21" x14ac:dyDescent="0.25">
      <c r="A333" t="s">
        <v>49</v>
      </c>
      <c r="B333" t="s">
        <v>232</v>
      </c>
      <c r="C333" t="s">
        <v>116</v>
      </c>
      <c r="D333" t="s">
        <v>117</v>
      </c>
      <c r="E333" t="s">
        <v>149</v>
      </c>
      <c r="F333" t="s">
        <v>150</v>
      </c>
      <c r="G333" t="s">
        <v>62</v>
      </c>
      <c r="I333" t="s">
        <v>54</v>
      </c>
      <c r="J333" t="s">
        <v>239</v>
      </c>
      <c r="K333" t="s">
        <v>240</v>
      </c>
      <c r="L333" s="31">
        <v>-21588.878782872132</v>
      </c>
      <c r="M333" s="31">
        <v>0</v>
      </c>
      <c r="N333" s="31">
        <v>-5900.3755018513475</v>
      </c>
      <c r="O333" s="31">
        <v>-15688.503281020789</v>
      </c>
      <c r="P333" s="31">
        <v>-15688.503281020789</v>
      </c>
      <c r="Q333" s="31">
        <v>0</v>
      </c>
      <c r="R333" s="31">
        <v>0</v>
      </c>
      <c r="S333" s="31">
        <v>0</v>
      </c>
      <c r="T333" s="32"/>
      <c r="U333" s="31">
        <v>0</v>
      </c>
    </row>
    <row r="334" spans="1:21" x14ac:dyDescent="0.25">
      <c r="A334" t="s">
        <v>49</v>
      </c>
      <c r="B334" t="s">
        <v>232</v>
      </c>
      <c r="C334" t="s">
        <v>116</v>
      </c>
      <c r="D334" t="s">
        <v>117</v>
      </c>
      <c r="E334" t="s">
        <v>149</v>
      </c>
      <c r="F334" t="s">
        <v>150</v>
      </c>
      <c r="G334" t="s">
        <v>62</v>
      </c>
      <c r="I334" t="s">
        <v>54</v>
      </c>
      <c r="J334" t="s">
        <v>237</v>
      </c>
      <c r="K334" t="s">
        <v>238</v>
      </c>
      <c r="L334" s="31">
        <v>-52323.526317350588</v>
      </c>
      <c r="M334" s="31">
        <v>0</v>
      </c>
      <c r="N334" s="31">
        <v>-48765.668047298197</v>
      </c>
      <c r="O334" s="31">
        <v>-3557.8582700523784</v>
      </c>
      <c r="P334" s="31">
        <v>-3557.8582700523784</v>
      </c>
      <c r="Q334" s="31">
        <v>0</v>
      </c>
      <c r="R334" s="31">
        <v>0</v>
      </c>
      <c r="S334" s="31">
        <v>0</v>
      </c>
      <c r="T334" s="32"/>
      <c r="U334" s="31">
        <v>0</v>
      </c>
    </row>
    <row r="335" spans="1:21" x14ac:dyDescent="0.25">
      <c r="A335" t="s">
        <v>49</v>
      </c>
      <c r="B335" t="s">
        <v>232</v>
      </c>
      <c r="C335" t="s">
        <v>116</v>
      </c>
      <c r="D335" t="s">
        <v>117</v>
      </c>
      <c r="E335" t="s">
        <v>149</v>
      </c>
      <c r="F335" t="s">
        <v>150</v>
      </c>
      <c r="G335" t="s">
        <v>62</v>
      </c>
      <c r="I335" t="s">
        <v>54</v>
      </c>
      <c r="J335" t="s">
        <v>157</v>
      </c>
      <c r="K335" t="s">
        <v>158</v>
      </c>
      <c r="L335" s="31">
        <v>-16025.313101059357</v>
      </c>
      <c r="M335" s="31">
        <v>0</v>
      </c>
      <c r="N335" s="31">
        <v>-811.80596326918226</v>
      </c>
      <c r="O335" s="31">
        <v>-15213.507137790173</v>
      </c>
      <c r="P335" s="31">
        <v>-15213.507137790173</v>
      </c>
      <c r="Q335" s="31">
        <v>0</v>
      </c>
      <c r="R335" s="31">
        <v>0</v>
      </c>
      <c r="S335" s="31">
        <v>0</v>
      </c>
      <c r="T335" s="32"/>
      <c r="U335" s="31">
        <v>0</v>
      </c>
    </row>
    <row r="336" spans="1:21" x14ac:dyDescent="0.25">
      <c r="A336" t="s">
        <v>49</v>
      </c>
      <c r="B336" t="s">
        <v>232</v>
      </c>
      <c r="C336" t="s">
        <v>116</v>
      </c>
      <c r="D336" t="s">
        <v>117</v>
      </c>
      <c r="E336" t="s">
        <v>151</v>
      </c>
      <c r="F336" t="s">
        <v>152</v>
      </c>
      <c r="G336" t="s">
        <v>62</v>
      </c>
      <c r="I336" t="s">
        <v>54</v>
      </c>
      <c r="J336" t="s">
        <v>51</v>
      </c>
      <c r="K336" t="s">
        <v>51</v>
      </c>
      <c r="L336" s="31">
        <v>-642641.40408539784</v>
      </c>
      <c r="M336" s="31">
        <v>0</v>
      </c>
      <c r="N336" s="31">
        <v>-623949.37657582713</v>
      </c>
      <c r="O336" s="31">
        <v>-18692.027509570849</v>
      </c>
      <c r="P336" s="31">
        <v>-18692.027509570849</v>
      </c>
      <c r="Q336" s="31">
        <v>0</v>
      </c>
      <c r="R336" s="31">
        <v>0</v>
      </c>
      <c r="S336" s="31">
        <v>0</v>
      </c>
      <c r="T336" s="32"/>
      <c r="U336" s="31">
        <v>0</v>
      </c>
    </row>
    <row r="337" spans="1:21" x14ac:dyDescent="0.25">
      <c r="A337" t="s">
        <v>49</v>
      </c>
      <c r="B337" t="s">
        <v>232</v>
      </c>
      <c r="C337" t="s">
        <v>116</v>
      </c>
      <c r="D337" t="s">
        <v>117</v>
      </c>
      <c r="E337" t="s">
        <v>151</v>
      </c>
      <c r="F337" t="s">
        <v>152</v>
      </c>
      <c r="G337" t="s">
        <v>62</v>
      </c>
      <c r="I337" t="s">
        <v>54</v>
      </c>
      <c r="J337" t="s">
        <v>241</v>
      </c>
      <c r="K337" t="s">
        <v>242</v>
      </c>
      <c r="L337" s="31">
        <v>-5517.7300011479247</v>
      </c>
      <c r="M337" s="31">
        <v>-5517.7300011479247</v>
      </c>
      <c r="N337" s="31">
        <v>-5304.4284986893763</v>
      </c>
      <c r="O337" s="31">
        <v>-213.30150245854838</v>
      </c>
      <c r="P337" s="31">
        <v>0</v>
      </c>
      <c r="Q337" s="31">
        <v>0</v>
      </c>
      <c r="R337" s="31">
        <v>0</v>
      </c>
      <c r="S337" s="31">
        <v>0</v>
      </c>
      <c r="T337" s="32"/>
      <c r="U337" s="31">
        <f>VORM3_konto!$O337</f>
        <v>-213.30150245854838</v>
      </c>
    </row>
    <row r="338" spans="1:21" x14ac:dyDescent="0.25">
      <c r="A338" t="s">
        <v>49</v>
      </c>
      <c r="B338" t="s">
        <v>232</v>
      </c>
      <c r="C338" t="s">
        <v>116</v>
      </c>
      <c r="D338" t="s">
        <v>117</v>
      </c>
      <c r="E338" t="s">
        <v>151</v>
      </c>
      <c r="F338" t="s">
        <v>152</v>
      </c>
      <c r="G338" t="s">
        <v>62</v>
      </c>
      <c r="I338" t="s">
        <v>54</v>
      </c>
      <c r="J338" t="s">
        <v>120</v>
      </c>
      <c r="K338" t="s">
        <v>121</v>
      </c>
      <c r="L338" s="31">
        <v>-3335.3526607103991</v>
      </c>
      <c r="M338" s="31">
        <v>0</v>
      </c>
      <c r="N338" s="31">
        <v>-3698.9021314818983</v>
      </c>
      <c r="O338" s="31">
        <v>363.54947077149973</v>
      </c>
      <c r="P338" s="31">
        <v>0</v>
      </c>
      <c r="Q338" s="31">
        <v>0</v>
      </c>
      <c r="R338" s="31">
        <v>0</v>
      </c>
      <c r="S338" s="31">
        <v>0</v>
      </c>
      <c r="T338" s="32"/>
      <c r="U338" s="31">
        <v>0</v>
      </c>
    </row>
    <row r="339" spans="1:21" x14ac:dyDescent="0.25">
      <c r="A339" t="s">
        <v>49</v>
      </c>
      <c r="B339" t="s">
        <v>232</v>
      </c>
      <c r="C339" t="s">
        <v>116</v>
      </c>
      <c r="D339" t="s">
        <v>117</v>
      </c>
      <c r="E339" t="s">
        <v>151</v>
      </c>
      <c r="F339" t="s">
        <v>152</v>
      </c>
      <c r="G339" t="s">
        <v>62</v>
      </c>
      <c r="I339" t="s">
        <v>54</v>
      </c>
      <c r="J339" t="s">
        <v>235</v>
      </c>
      <c r="K339" t="s">
        <v>236</v>
      </c>
      <c r="L339" s="31">
        <v>-1999.9999999999998</v>
      </c>
      <c r="M339" s="31">
        <v>-1999.9999999999998</v>
      </c>
      <c r="N339" s="31">
        <v>-1999.9985349620513</v>
      </c>
      <c r="O339" s="31">
        <v>-1.4650379484351106E-3</v>
      </c>
      <c r="P339" s="31">
        <v>0</v>
      </c>
      <c r="Q339" s="31">
        <v>0</v>
      </c>
      <c r="R339" s="31">
        <v>0</v>
      </c>
      <c r="S339" s="31">
        <v>0</v>
      </c>
      <c r="T339" s="32"/>
      <c r="U339" s="31">
        <v>0</v>
      </c>
    </row>
    <row r="340" spans="1:21" x14ac:dyDescent="0.25">
      <c r="A340" t="s">
        <v>49</v>
      </c>
      <c r="B340" t="s">
        <v>232</v>
      </c>
      <c r="C340" t="s">
        <v>116</v>
      </c>
      <c r="D340" t="s">
        <v>117</v>
      </c>
      <c r="E340" t="s">
        <v>151</v>
      </c>
      <c r="F340" t="s">
        <v>152</v>
      </c>
      <c r="G340" t="s">
        <v>62</v>
      </c>
      <c r="I340" t="s">
        <v>54</v>
      </c>
      <c r="J340" t="s">
        <v>239</v>
      </c>
      <c r="K340" t="s">
        <v>240</v>
      </c>
      <c r="L340" s="31">
        <v>-8584.0640000000003</v>
      </c>
      <c r="M340" s="31">
        <v>0</v>
      </c>
      <c r="N340" s="31">
        <v>-2346.0783416000004</v>
      </c>
      <c r="O340" s="31">
        <v>-6237.9856583999999</v>
      </c>
      <c r="P340" s="31">
        <v>-6237.9856583999999</v>
      </c>
      <c r="Q340" s="31">
        <v>0</v>
      </c>
      <c r="R340" s="31">
        <v>0</v>
      </c>
      <c r="S340" s="31">
        <v>0</v>
      </c>
      <c r="T340" s="32"/>
      <c r="U340" s="31">
        <v>0</v>
      </c>
    </row>
    <row r="341" spans="1:21" x14ac:dyDescent="0.25">
      <c r="A341" t="s">
        <v>49</v>
      </c>
      <c r="B341" t="s">
        <v>232</v>
      </c>
      <c r="C341" t="s">
        <v>116</v>
      </c>
      <c r="D341" t="s">
        <v>117</v>
      </c>
      <c r="E341" t="s">
        <v>151</v>
      </c>
      <c r="F341" t="s">
        <v>152</v>
      </c>
      <c r="G341" t="s">
        <v>62</v>
      </c>
      <c r="I341" t="s">
        <v>54</v>
      </c>
      <c r="J341" t="s">
        <v>122</v>
      </c>
      <c r="K341" t="s">
        <v>123</v>
      </c>
      <c r="L341" s="31">
        <v>-34680.000000000007</v>
      </c>
      <c r="M341" s="31">
        <v>-34680.000000000007</v>
      </c>
      <c r="N341" s="31">
        <v>-34680.197299391417</v>
      </c>
      <c r="O341" s="31">
        <v>0.19729939140415809</v>
      </c>
      <c r="P341" s="31">
        <v>0</v>
      </c>
      <c r="Q341" s="31">
        <v>0</v>
      </c>
      <c r="R341" s="31">
        <v>0</v>
      </c>
      <c r="S341" s="31">
        <v>0</v>
      </c>
      <c r="T341" s="32"/>
      <c r="U341" s="31">
        <v>0</v>
      </c>
    </row>
    <row r="342" spans="1:21" x14ac:dyDescent="0.25">
      <c r="A342" t="s">
        <v>49</v>
      </c>
      <c r="B342" t="s">
        <v>232</v>
      </c>
      <c r="C342" t="s">
        <v>116</v>
      </c>
      <c r="D342" t="s">
        <v>117</v>
      </c>
      <c r="E342" t="s">
        <v>151</v>
      </c>
      <c r="F342" t="s">
        <v>152</v>
      </c>
      <c r="G342" t="s">
        <v>62</v>
      </c>
      <c r="I342" t="s">
        <v>54</v>
      </c>
      <c r="J342" t="s">
        <v>237</v>
      </c>
      <c r="K342" t="s">
        <v>238</v>
      </c>
      <c r="L342" s="31">
        <v>-23526.828145434876</v>
      </c>
      <c r="M342" s="31">
        <v>0</v>
      </c>
      <c r="N342" s="31">
        <v>-19450.180383443203</v>
      </c>
      <c r="O342" s="31">
        <v>-4076.6477619916741</v>
      </c>
      <c r="P342" s="31">
        <v>-4076.6477619916741</v>
      </c>
      <c r="Q342" s="31">
        <v>0</v>
      </c>
      <c r="R342" s="31">
        <v>0</v>
      </c>
      <c r="S342" s="31">
        <v>0</v>
      </c>
      <c r="T342" s="32"/>
      <c r="U342" s="31">
        <v>0</v>
      </c>
    </row>
    <row r="343" spans="1:21" x14ac:dyDescent="0.25">
      <c r="A343" t="s">
        <v>49</v>
      </c>
      <c r="B343" t="s">
        <v>232</v>
      </c>
      <c r="C343" t="s">
        <v>116</v>
      </c>
      <c r="D343" t="s">
        <v>117</v>
      </c>
      <c r="E343" t="s">
        <v>151</v>
      </c>
      <c r="F343" t="s">
        <v>152</v>
      </c>
      <c r="G343" t="s">
        <v>62</v>
      </c>
      <c r="I343" t="s">
        <v>54</v>
      </c>
      <c r="J343" t="s">
        <v>157</v>
      </c>
      <c r="K343" t="s">
        <v>158</v>
      </c>
      <c r="L343" s="31">
        <v>-6391.6940543999999</v>
      </c>
      <c r="M343" s="31">
        <v>0</v>
      </c>
      <c r="N343" s="31">
        <v>-1457.3002179072</v>
      </c>
      <c r="O343" s="31">
        <v>-4934.3938364927999</v>
      </c>
      <c r="P343" s="31">
        <v>-4934.3938364927999</v>
      </c>
      <c r="Q343" s="31">
        <v>0</v>
      </c>
      <c r="R343" s="31">
        <v>0</v>
      </c>
      <c r="S343" s="31">
        <v>0</v>
      </c>
      <c r="T343" s="32"/>
      <c r="U343" s="31">
        <v>0</v>
      </c>
    </row>
    <row r="344" spans="1:21" x14ac:dyDescent="0.25">
      <c r="A344" t="s">
        <v>49</v>
      </c>
      <c r="B344" t="s">
        <v>232</v>
      </c>
      <c r="C344" t="s">
        <v>116</v>
      </c>
      <c r="D344" t="s">
        <v>117</v>
      </c>
      <c r="E344" t="s">
        <v>153</v>
      </c>
      <c r="F344" t="s">
        <v>154</v>
      </c>
      <c r="G344" t="s">
        <v>62</v>
      </c>
      <c r="I344" t="s">
        <v>54</v>
      </c>
      <c r="J344" t="s">
        <v>51</v>
      </c>
      <c r="K344" t="s">
        <v>51</v>
      </c>
      <c r="L344" s="31">
        <v>-1272686.3513639763</v>
      </c>
      <c r="M344" s="31">
        <v>0</v>
      </c>
      <c r="N344" s="31">
        <v>-1228865.4129837491</v>
      </c>
      <c r="O344" s="31">
        <v>-43820.93838022725</v>
      </c>
      <c r="P344" s="31">
        <v>-43820.93838022725</v>
      </c>
      <c r="Q344" s="31">
        <v>0</v>
      </c>
      <c r="R344" s="31">
        <v>0</v>
      </c>
      <c r="S344" s="31">
        <v>0</v>
      </c>
      <c r="T344" s="32"/>
      <c r="U344" s="31">
        <v>0</v>
      </c>
    </row>
    <row r="345" spans="1:21" x14ac:dyDescent="0.25">
      <c r="A345" t="s">
        <v>49</v>
      </c>
      <c r="B345" t="s">
        <v>232</v>
      </c>
      <c r="C345" t="s">
        <v>116</v>
      </c>
      <c r="D345" t="s">
        <v>117</v>
      </c>
      <c r="E345" t="s">
        <v>153</v>
      </c>
      <c r="F345" t="s">
        <v>154</v>
      </c>
      <c r="G345" t="s">
        <v>62</v>
      </c>
      <c r="I345" t="s">
        <v>54</v>
      </c>
      <c r="J345" t="s">
        <v>241</v>
      </c>
      <c r="K345" t="s">
        <v>242</v>
      </c>
      <c r="L345" s="31">
        <v>-8977.2300018676578</v>
      </c>
      <c r="M345" s="31">
        <v>-8977.2300018676578</v>
      </c>
      <c r="N345" s="31">
        <v>-8630.192969081354</v>
      </c>
      <c r="O345" s="31">
        <v>-347.03703278630314</v>
      </c>
      <c r="P345" s="31">
        <v>0</v>
      </c>
      <c r="Q345" s="31">
        <v>0</v>
      </c>
      <c r="R345" s="31">
        <v>0</v>
      </c>
      <c r="S345" s="31">
        <v>0</v>
      </c>
      <c r="T345" s="32"/>
      <c r="U345" s="31">
        <f>VORM3_konto!$O345</f>
        <v>-347.03703278630314</v>
      </c>
    </row>
    <row r="346" spans="1:21" x14ac:dyDescent="0.25">
      <c r="A346" t="s">
        <v>49</v>
      </c>
      <c r="B346" t="s">
        <v>232</v>
      </c>
      <c r="C346" t="s">
        <v>116</v>
      </c>
      <c r="D346" t="s">
        <v>117</v>
      </c>
      <c r="E346" t="s">
        <v>153</v>
      </c>
      <c r="F346" t="s">
        <v>154</v>
      </c>
      <c r="G346" t="s">
        <v>62</v>
      </c>
      <c r="I346" t="s">
        <v>54</v>
      </c>
      <c r="J346" t="s">
        <v>120</v>
      </c>
      <c r="K346" t="s">
        <v>121</v>
      </c>
      <c r="L346" s="31">
        <v>-5001.2348392322929</v>
      </c>
      <c r="M346" s="31">
        <v>0</v>
      </c>
      <c r="N346" s="31">
        <v>-4736.6514285834382</v>
      </c>
      <c r="O346" s="31">
        <v>-264.58341064885576</v>
      </c>
      <c r="P346" s="31">
        <v>0</v>
      </c>
      <c r="Q346" s="31">
        <v>0</v>
      </c>
      <c r="R346" s="31">
        <v>0</v>
      </c>
      <c r="S346" s="31">
        <v>0</v>
      </c>
      <c r="T346" s="32"/>
      <c r="U346" s="31">
        <v>0</v>
      </c>
    </row>
    <row r="347" spans="1:21" x14ac:dyDescent="0.25">
      <c r="A347" t="s">
        <v>49</v>
      </c>
      <c r="B347" t="s">
        <v>232</v>
      </c>
      <c r="C347" t="s">
        <v>116</v>
      </c>
      <c r="D347" t="s">
        <v>117</v>
      </c>
      <c r="E347" t="s">
        <v>153</v>
      </c>
      <c r="F347" t="s">
        <v>154</v>
      </c>
      <c r="G347" t="s">
        <v>62</v>
      </c>
      <c r="I347" t="s">
        <v>54</v>
      </c>
      <c r="J347" t="s">
        <v>235</v>
      </c>
      <c r="K347" t="s">
        <v>236</v>
      </c>
      <c r="L347" s="31">
        <v>-4500</v>
      </c>
      <c r="M347" s="31">
        <v>-4500</v>
      </c>
      <c r="N347" s="31">
        <v>-4499.9967036646158</v>
      </c>
      <c r="O347" s="31">
        <v>-3.2963353841921617E-3</v>
      </c>
      <c r="P347" s="31">
        <v>0</v>
      </c>
      <c r="Q347" s="31">
        <v>0</v>
      </c>
      <c r="R347" s="31">
        <v>0</v>
      </c>
      <c r="S347" s="31">
        <v>0</v>
      </c>
      <c r="T347" s="32"/>
      <c r="U347" s="31">
        <v>0</v>
      </c>
    </row>
    <row r="348" spans="1:21" x14ac:dyDescent="0.25">
      <c r="A348" t="s">
        <v>49</v>
      </c>
      <c r="B348" t="s">
        <v>232</v>
      </c>
      <c r="C348" t="s">
        <v>116</v>
      </c>
      <c r="D348" t="s">
        <v>117</v>
      </c>
      <c r="E348" t="s">
        <v>153</v>
      </c>
      <c r="F348" t="s">
        <v>154</v>
      </c>
      <c r="G348" t="s">
        <v>62</v>
      </c>
      <c r="I348" t="s">
        <v>54</v>
      </c>
      <c r="J348" t="s">
        <v>239</v>
      </c>
      <c r="K348" t="s">
        <v>240</v>
      </c>
      <c r="L348" s="31">
        <v>-9388.7344597701158</v>
      </c>
      <c r="M348" s="31">
        <v>0</v>
      </c>
      <c r="N348" s="31">
        <v>-2565.9998074455457</v>
      </c>
      <c r="O348" s="31">
        <v>-6822.7346523245697</v>
      </c>
      <c r="P348" s="31">
        <v>-6822.7346523245697</v>
      </c>
      <c r="Q348" s="31">
        <v>0</v>
      </c>
      <c r="R348" s="31">
        <v>0</v>
      </c>
      <c r="S348" s="31">
        <v>0</v>
      </c>
      <c r="T348" s="32"/>
      <c r="U348" s="31">
        <v>0</v>
      </c>
    </row>
    <row r="349" spans="1:21" x14ac:dyDescent="0.25">
      <c r="A349" t="s">
        <v>49</v>
      </c>
      <c r="B349" t="s">
        <v>232</v>
      </c>
      <c r="C349" t="s">
        <v>116</v>
      </c>
      <c r="D349" t="s">
        <v>117</v>
      </c>
      <c r="E349" t="s">
        <v>153</v>
      </c>
      <c r="F349" t="s">
        <v>154</v>
      </c>
      <c r="G349" t="s">
        <v>62</v>
      </c>
      <c r="I349" t="s">
        <v>54</v>
      </c>
      <c r="J349" t="s">
        <v>122</v>
      </c>
      <c r="K349" t="s">
        <v>123</v>
      </c>
      <c r="L349" s="31">
        <v>-23220</v>
      </c>
      <c r="M349" s="31">
        <v>-23220</v>
      </c>
      <c r="N349" s="31">
        <v>-23220.132101841649</v>
      </c>
      <c r="O349" s="31">
        <v>0.13210184164927341</v>
      </c>
      <c r="P349" s="31">
        <v>0</v>
      </c>
      <c r="Q349" s="31">
        <v>0</v>
      </c>
      <c r="R349" s="31">
        <v>0</v>
      </c>
      <c r="S349" s="31">
        <v>0</v>
      </c>
      <c r="T349" s="32"/>
      <c r="U349" s="31">
        <v>0</v>
      </c>
    </row>
    <row r="350" spans="1:21" x14ac:dyDescent="0.25">
      <c r="A350" t="s">
        <v>49</v>
      </c>
      <c r="B350" t="s">
        <v>232</v>
      </c>
      <c r="C350" t="s">
        <v>116</v>
      </c>
      <c r="D350" t="s">
        <v>117</v>
      </c>
      <c r="E350" t="s">
        <v>153</v>
      </c>
      <c r="F350" t="s">
        <v>154</v>
      </c>
      <c r="G350" t="s">
        <v>62</v>
      </c>
      <c r="I350" t="s">
        <v>54</v>
      </c>
      <c r="J350" t="s">
        <v>237</v>
      </c>
      <c r="K350" t="s">
        <v>238</v>
      </c>
      <c r="L350" s="31">
        <v>-24103.588454297918</v>
      </c>
      <c r="M350" s="31">
        <v>0</v>
      </c>
      <c r="N350" s="31">
        <v>-21147.269987092543</v>
      </c>
      <c r="O350" s="31">
        <v>-2956.318467205374</v>
      </c>
      <c r="P350" s="31">
        <v>-2956.318467205374</v>
      </c>
      <c r="Q350" s="31">
        <v>0</v>
      </c>
      <c r="R350" s="31">
        <v>0</v>
      </c>
      <c r="S350" s="31">
        <v>0</v>
      </c>
      <c r="T350" s="32"/>
      <c r="U350" s="31">
        <v>0</v>
      </c>
    </row>
    <row r="351" spans="1:21" x14ac:dyDescent="0.25">
      <c r="A351" t="s">
        <v>49</v>
      </c>
      <c r="B351" t="s">
        <v>232</v>
      </c>
      <c r="C351" t="s">
        <v>116</v>
      </c>
      <c r="D351" t="s">
        <v>117</v>
      </c>
      <c r="E351" t="s">
        <v>153</v>
      </c>
      <c r="F351" t="s">
        <v>154</v>
      </c>
      <c r="G351" t="s">
        <v>62</v>
      </c>
      <c r="I351" t="s">
        <v>54</v>
      </c>
      <c r="J351" t="s">
        <v>157</v>
      </c>
      <c r="K351" t="s">
        <v>158</v>
      </c>
      <c r="L351" s="31">
        <v>-6949.3895264000021</v>
      </c>
      <c r="M351" s="31">
        <v>0</v>
      </c>
      <c r="N351" s="31">
        <v>-981.99326517966017</v>
      </c>
      <c r="O351" s="31">
        <v>-5967.3962612203422</v>
      </c>
      <c r="P351" s="31">
        <v>-5967.3962612203422</v>
      </c>
      <c r="Q351" s="31">
        <v>0</v>
      </c>
      <c r="R351" s="31">
        <v>0</v>
      </c>
      <c r="S351" s="31">
        <v>0</v>
      </c>
      <c r="T351" s="32"/>
      <c r="U351" s="31">
        <v>0</v>
      </c>
    </row>
    <row r="352" spans="1:21" x14ac:dyDescent="0.25">
      <c r="A352" t="s">
        <v>49</v>
      </c>
      <c r="B352" t="s">
        <v>232</v>
      </c>
      <c r="C352" t="s">
        <v>116</v>
      </c>
      <c r="D352" t="s">
        <v>117</v>
      </c>
      <c r="E352" t="s">
        <v>155</v>
      </c>
      <c r="F352" t="s">
        <v>156</v>
      </c>
      <c r="G352" t="s">
        <v>62</v>
      </c>
      <c r="I352" t="s">
        <v>54</v>
      </c>
      <c r="J352" t="s">
        <v>51</v>
      </c>
      <c r="K352" t="s">
        <v>51</v>
      </c>
      <c r="L352" s="31">
        <v>-5246117.8706260771</v>
      </c>
      <c r="M352" s="31">
        <v>-9419.99</v>
      </c>
      <c r="N352" s="31">
        <f>-4888527.62590552-5293</f>
        <v>-4893820.6259055203</v>
      </c>
      <c r="O352" s="31">
        <f>L352-N352</f>
        <v>-352297.24472055677</v>
      </c>
      <c r="P352" s="31">
        <f>O352</f>
        <v>-352297.24472055677</v>
      </c>
      <c r="Q352" s="31">
        <v>0</v>
      </c>
      <c r="R352" s="31">
        <v>0</v>
      </c>
      <c r="S352" s="31">
        <v>0</v>
      </c>
      <c r="T352" s="32"/>
      <c r="U352" s="31">
        <v>0</v>
      </c>
    </row>
    <row r="353" spans="1:21" x14ac:dyDescent="0.25">
      <c r="A353" t="s">
        <v>49</v>
      </c>
      <c r="B353" t="s">
        <v>232</v>
      </c>
      <c r="C353" t="s">
        <v>116</v>
      </c>
      <c r="D353" t="s">
        <v>117</v>
      </c>
      <c r="E353" t="s">
        <v>155</v>
      </c>
      <c r="F353" t="s">
        <v>156</v>
      </c>
      <c r="G353" t="s">
        <v>62</v>
      </c>
      <c r="I353" t="s">
        <v>54</v>
      </c>
      <c r="J353" t="s">
        <v>241</v>
      </c>
      <c r="K353" t="s">
        <v>242</v>
      </c>
      <c r="L353" s="31">
        <v>-541.61997966732235</v>
      </c>
      <c r="M353" s="31">
        <v>-541.61997966732235</v>
      </c>
      <c r="N353" s="31">
        <v>-520.68231954249313</v>
      </c>
      <c r="O353" s="31">
        <v>-20.937660124829335</v>
      </c>
      <c r="P353" s="31">
        <v>0</v>
      </c>
      <c r="Q353" s="31">
        <v>0</v>
      </c>
      <c r="R353" s="31">
        <v>0</v>
      </c>
      <c r="S353" s="31">
        <v>0</v>
      </c>
      <c r="T353" s="32"/>
      <c r="U353" s="31">
        <f>VORM3_konto!$O353</f>
        <v>-20.937660124829335</v>
      </c>
    </row>
    <row r="354" spans="1:21" x14ac:dyDescent="0.25">
      <c r="A354" t="s">
        <v>49</v>
      </c>
      <c r="B354" t="s">
        <v>232</v>
      </c>
      <c r="C354" t="s">
        <v>116</v>
      </c>
      <c r="D354" t="s">
        <v>117</v>
      </c>
      <c r="E354" t="s">
        <v>155</v>
      </c>
      <c r="F354" t="s">
        <v>156</v>
      </c>
      <c r="G354" t="s">
        <v>62</v>
      </c>
      <c r="I354" t="s">
        <v>54</v>
      </c>
      <c r="J354" t="s">
        <v>120</v>
      </c>
      <c r="K354" t="s">
        <v>121</v>
      </c>
      <c r="L354" s="31">
        <v>-4290.7740149769015</v>
      </c>
      <c r="M354" s="31">
        <v>0</v>
      </c>
      <c r="N354" s="31">
        <v>-7731.8837632643845</v>
      </c>
      <c r="O354" s="31">
        <v>3441.1097482874811</v>
      </c>
      <c r="P354" s="31">
        <v>0</v>
      </c>
      <c r="Q354" s="31">
        <v>0</v>
      </c>
      <c r="R354" s="31">
        <v>0</v>
      </c>
      <c r="S354" s="31">
        <v>0</v>
      </c>
      <c r="T354" s="32"/>
      <c r="U354" s="31">
        <v>0</v>
      </c>
    </row>
    <row r="355" spans="1:21" x14ac:dyDescent="0.25">
      <c r="A355" t="s">
        <v>49</v>
      </c>
      <c r="B355" t="s">
        <v>232</v>
      </c>
      <c r="C355" t="s">
        <v>116</v>
      </c>
      <c r="D355" t="s">
        <v>117</v>
      </c>
      <c r="E355" t="s">
        <v>155</v>
      </c>
      <c r="F355" t="s">
        <v>156</v>
      </c>
      <c r="G355" t="s">
        <v>62</v>
      </c>
      <c r="I355" t="s">
        <v>54</v>
      </c>
      <c r="J355" t="s">
        <v>235</v>
      </c>
      <c r="K355" t="s">
        <v>236</v>
      </c>
      <c r="L355" s="31">
        <v>-403301</v>
      </c>
      <c r="M355" s="31">
        <v>-403301</v>
      </c>
      <c r="N355" s="31">
        <v>-403300.70457436523</v>
      </c>
      <c r="O355" s="31">
        <v>-0.29542563478753436</v>
      </c>
      <c r="P355" s="31">
        <v>0</v>
      </c>
      <c r="Q355" s="31">
        <v>0</v>
      </c>
      <c r="R355" s="31">
        <v>0</v>
      </c>
      <c r="S355" s="31">
        <v>0</v>
      </c>
      <c r="T355" s="32"/>
      <c r="U355" s="31">
        <v>0</v>
      </c>
    </row>
    <row r="356" spans="1:21" x14ac:dyDescent="0.25">
      <c r="A356" t="s">
        <v>49</v>
      </c>
      <c r="B356" t="s">
        <v>232</v>
      </c>
      <c r="C356" t="s">
        <v>116</v>
      </c>
      <c r="D356" t="s">
        <v>117</v>
      </c>
      <c r="E356" t="s">
        <v>155</v>
      </c>
      <c r="F356" t="s">
        <v>156</v>
      </c>
      <c r="G356" t="s">
        <v>62</v>
      </c>
      <c r="I356" t="s">
        <v>54</v>
      </c>
      <c r="J356" t="s">
        <v>239</v>
      </c>
      <c r="K356" t="s">
        <v>240</v>
      </c>
      <c r="L356" s="31">
        <v>-53940</v>
      </c>
      <c r="M356" s="31">
        <v>0</v>
      </c>
      <c r="N356" s="31">
        <v>-14742.139125000002</v>
      </c>
      <c r="O356" s="31">
        <v>-39197.860874999998</v>
      </c>
      <c r="P356" s="31">
        <v>-39197.860874999998</v>
      </c>
      <c r="Q356" s="31">
        <v>0</v>
      </c>
      <c r="R356" s="31">
        <v>0</v>
      </c>
      <c r="S356" s="31">
        <v>0</v>
      </c>
      <c r="T356" s="32"/>
      <c r="U356" s="31">
        <v>0</v>
      </c>
    </row>
    <row r="357" spans="1:21" x14ac:dyDescent="0.25">
      <c r="A357" t="s">
        <v>49</v>
      </c>
      <c r="B357" t="s">
        <v>232</v>
      </c>
      <c r="C357" t="s">
        <v>116</v>
      </c>
      <c r="D357" t="s">
        <v>117</v>
      </c>
      <c r="E357" t="s">
        <v>155</v>
      </c>
      <c r="F357" t="s">
        <v>156</v>
      </c>
      <c r="G357" t="s">
        <v>62</v>
      </c>
      <c r="I357" t="s">
        <v>54</v>
      </c>
      <c r="J357" t="s">
        <v>237</v>
      </c>
      <c r="K357" t="s">
        <v>238</v>
      </c>
      <c r="L357" s="31">
        <v>-146942.28036480004</v>
      </c>
      <c r="M357" s="31">
        <v>0</v>
      </c>
      <c r="N357" s="31">
        <v>-122219.81684700001</v>
      </c>
      <c r="O357" s="31">
        <v>-24722.463517800032</v>
      </c>
      <c r="P357" s="31">
        <v>-24722.463517800032</v>
      </c>
      <c r="Q357" s="31">
        <v>0</v>
      </c>
      <c r="R357" s="31">
        <v>0</v>
      </c>
      <c r="S357" s="31">
        <v>0</v>
      </c>
      <c r="T357" s="32"/>
      <c r="U357" s="31">
        <v>0</v>
      </c>
    </row>
    <row r="358" spans="1:21" x14ac:dyDescent="0.25">
      <c r="A358" t="s">
        <v>49</v>
      </c>
      <c r="B358" t="s">
        <v>232</v>
      </c>
      <c r="C358" t="s">
        <v>116</v>
      </c>
      <c r="D358" t="s">
        <v>117</v>
      </c>
      <c r="E358" t="s">
        <v>155</v>
      </c>
      <c r="F358" t="s">
        <v>156</v>
      </c>
      <c r="G358" t="s">
        <v>62</v>
      </c>
      <c r="I358" t="s">
        <v>54</v>
      </c>
      <c r="J358" t="s">
        <v>157</v>
      </c>
      <c r="K358" t="s">
        <v>158</v>
      </c>
      <c r="L358" s="31">
        <v>-40163.724000000002</v>
      </c>
      <c r="M358" s="31">
        <v>0</v>
      </c>
      <c r="N358" s="31">
        <v>-8728.8821119999993</v>
      </c>
      <c r="O358" s="31">
        <v>-31434.841888000006</v>
      </c>
      <c r="P358" s="31">
        <v>-31434.841888000006</v>
      </c>
      <c r="Q358" s="31">
        <v>0</v>
      </c>
      <c r="R358" s="31">
        <v>0</v>
      </c>
      <c r="S358" s="31">
        <v>0</v>
      </c>
      <c r="T358" s="32"/>
      <c r="U358" s="31">
        <v>0</v>
      </c>
    </row>
    <row r="359" spans="1:21" x14ac:dyDescent="0.25">
      <c r="A359" t="s">
        <v>49</v>
      </c>
      <c r="B359" t="s">
        <v>232</v>
      </c>
      <c r="C359" t="s">
        <v>183</v>
      </c>
      <c r="D359" t="s">
        <v>184</v>
      </c>
      <c r="E359" t="s">
        <v>185</v>
      </c>
      <c r="F359" t="s">
        <v>186</v>
      </c>
      <c r="G359" t="s">
        <v>62</v>
      </c>
      <c r="I359" t="s">
        <v>54</v>
      </c>
      <c r="J359" t="s">
        <v>51</v>
      </c>
      <c r="K359" t="s">
        <v>51</v>
      </c>
      <c r="L359" s="31">
        <v>-516877.2623410474</v>
      </c>
      <c r="M359" s="31">
        <v>0</v>
      </c>
      <c r="N359" s="31">
        <f>-522170.47574487+5293</f>
        <v>-516877.47574487003</v>
      </c>
      <c r="O359" s="31">
        <f>L359-N359</f>
        <v>0.21340382262133062</v>
      </c>
      <c r="P359" s="31">
        <f>VORM3_konto!$O359</f>
        <v>0.21340382262133062</v>
      </c>
      <c r="Q359" s="31">
        <v>0</v>
      </c>
      <c r="R359" s="31">
        <v>0</v>
      </c>
      <c r="S359" s="31">
        <v>0</v>
      </c>
      <c r="T359" s="32"/>
      <c r="U359" s="31">
        <v>0</v>
      </c>
    </row>
    <row r="360" spans="1:21" x14ac:dyDescent="0.25">
      <c r="A360" t="s">
        <v>49</v>
      </c>
      <c r="B360" t="s">
        <v>232</v>
      </c>
      <c r="C360" t="s">
        <v>183</v>
      </c>
      <c r="D360" t="s">
        <v>184</v>
      </c>
      <c r="E360" t="s">
        <v>185</v>
      </c>
      <c r="F360" t="s">
        <v>186</v>
      </c>
      <c r="G360" t="s">
        <v>62</v>
      </c>
      <c r="I360" t="s">
        <v>54</v>
      </c>
      <c r="J360" t="s">
        <v>120</v>
      </c>
      <c r="K360" t="s">
        <v>121</v>
      </c>
      <c r="L360" s="31">
        <v>-998.59234097247293</v>
      </c>
      <c r="M360" s="31">
        <v>0</v>
      </c>
      <c r="N360" s="31">
        <v>-605.21294304174648</v>
      </c>
      <c r="O360" s="31">
        <v>-393.37939793072627</v>
      </c>
      <c r="P360" s="31">
        <v>0</v>
      </c>
      <c r="Q360" s="31">
        <v>0</v>
      </c>
      <c r="R360" s="31">
        <v>0</v>
      </c>
      <c r="S360" s="31">
        <v>0</v>
      </c>
      <c r="T360" s="32"/>
      <c r="U360" s="31">
        <v>0</v>
      </c>
    </row>
    <row r="361" spans="1:21" x14ac:dyDescent="0.25">
      <c r="A361" t="s">
        <v>49</v>
      </c>
      <c r="B361" t="s">
        <v>232</v>
      </c>
      <c r="C361" t="s">
        <v>183</v>
      </c>
      <c r="D361" t="s">
        <v>184</v>
      </c>
      <c r="E361" t="s">
        <v>185</v>
      </c>
      <c r="F361" t="s">
        <v>186</v>
      </c>
      <c r="G361" t="s">
        <v>62</v>
      </c>
      <c r="I361" t="s">
        <v>54</v>
      </c>
      <c r="J361" t="s">
        <v>235</v>
      </c>
      <c r="K361" t="s">
        <v>236</v>
      </c>
      <c r="L361" s="31">
        <v>-5081.3399999999992</v>
      </c>
      <c r="M361" s="31">
        <v>-5081.3399999999992</v>
      </c>
      <c r="N361" s="31">
        <v>-5081.3362778220362</v>
      </c>
      <c r="O361" s="31">
        <v>-3.7221779630272067E-3</v>
      </c>
      <c r="P361" s="31">
        <v>0</v>
      </c>
      <c r="Q361" s="31">
        <v>0</v>
      </c>
      <c r="R361" s="31">
        <v>0</v>
      </c>
      <c r="S361" s="31">
        <v>0</v>
      </c>
      <c r="T361" s="32"/>
      <c r="U361" s="31">
        <v>0</v>
      </c>
    </row>
    <row r="362" spans="1:21" x14ac:dyDescent="0.25">
      <c r="A362" t="s">
        <v>49</v>
      </c>
      <c r="B362" t="s">
        <v>232</v>
      </c>
      <c r="C362" t="s">
        <v>187</v>
      </c>
      <c r="D362" t="s">
        <v>188</v>
      </c>
      <c r="E362" t="s">
        <v>189</v>
      </c>
      <c r="F362" t="s">
        <v>190</v>
      </c>
      <c r="G362" t="s">
        <v>62</v>
      </c>
      <c r="I362" t="s">
        <v>54</v>
      </c>
      <c r="J362" t="s">
        <v>51</v>
      </c>
      <c r="K362" t="s">
        <v>51</v>
      </c>
      <c r="L362" s="31">
        <v>-20707.958341856516</v>
      </c>
      <c r="M362" s="31">
        <v>0</v>
      </c>
      <c r="N362" s="31">
        <v>-19289.131114801668</v>
      </c>
      <c r="O362" s="31">
        <v>-1418.8272270548478</v>
      </c>
      <c r="P362" s="31">
        <v>-1418.8272270548478</v>
      </c>
      <c r="Q362" s="31">
        <v>0</v>
      </c>
      <c r="R362" s="31">
        <v>0</v>
      </c>
      <c r="S362" s="31">
        <v>0</v>
      </c>
      <c r="T362" s="32"/>
      <c r="U362" s="31">
        <v>0</v>
      </c>
    </row>
    <row r="363" spans="1:21" x14ac:dyDescent="0.25">
      <c r="A363" t="s">
        <v>49</v>
      </c>
      <c r="B363" t="s">
        <v>232</v>
      </c>
      <c r="C363" t="s">
        <v>187</v>
      </c>
      <c r="D363" t="s">
        <v>188</v>
      </c>
      <c r="E363" t="s">
        <v>189</v>
      </c>
      <c r="F363" t="s">
        <v>190</v>
      </c>
      <c r="G363" t="s">
        <v>62</v>
      </c>
      <c r="I363" t="s">
        <v>54</v>
      </c>
      <c r="J363" t="s">
        <v>120</v>
      </c>
      <c r="K363" t="s">
        <v>121</v>
      </c>
      <c r="L363" s="31">
        <v>986.45307287966375</v>
      </c>
      <c r="M363" s="31">
        <v>0</v>
      </c>
      <c r="N363" s="31">
        <v>-33.588133243296809</v>
      </c>
      <c r="O363" s="31">
        <v>1020.0412061229606</v>
      </c>
      <c r="P363" s="31">
        <v>0</v>
      </c>
      <c r="Q363" s="31">
        <v>0</v>
      </c>
      <c r="R363" s="31">
        <v>0</v>
      </c>
      <c r="S363" s="31">
        <v>0</v>
      </c>
      <c r="T363" s="32"/>
      <c r="U363" s="31">
        <v>0</v>
      </c>
    </row>
    <row r="364" spans="1:21" x14ac:dyDescent="0.25">
      <c r="A364" t="s">
        <v>49</v>
      </c>
      <c r="B364" t="s">
        <v>232</v>
      </c>
      <c r="C364" t="s">
        <v>187</v>
      </c>
      <c r="D364" t="s">
        <v>188</v>
      </c>
      <c r="E364" t="s">
        <v>189</v>
      </c>
      <c r="F364" t="s">
        <v>190</v>
      </c>
      <c r="G364" t="s">
        <v>62</v>
      </c>
      <c r="I364" t="s">
        <v>54</v>
      </c>
      <c r="J364" t="s">
        <v>239</v>
      </c>
      <c r="K364" t="s">
        <v>240</v>
      </c>
      <c r="L364" s="31">
        <v>-1092.6895317604356</v>
      </c>
      <c r="M364" s="31">
        <v>0</v>
      </c>
      <c r="N364" s="31">
        <v>-298.63887833970057</v>
      </c>
      <c r="O364" s="31">
        <v>-794.05065342073499</v>
      </c>
      <c r="P364" s="31">
        <v>-794.05065342073499</v>
      </c>
      <c r="Q364" s="31">
        <v>0</v>
      </c>
      <c r="R364" s="31">
        <v>0</v>
      </c>
      <c r="S364" s="31">
        <v>0</v>
      </c>
      <c r="T364" s="32"/>
      <c r="U364" s="31">
        <v>0</v>
      </c>
    </row>
    <row r="365" spans="1:21" x14ac:dyDescent="0.25">
      <c r="A365" t="s">
        <v>49</v>
      </c>
      <c r="B365" t="s">
        <v>232</v>
      </c>
      <c r="C365" t="s">
        <v>187</v>
      </c>
      <c r="D365" t="s">
        <v>188</v>
      </c>
      <c r="E365" t="s">
        <v>189</v>
      </c>
      <c r="F365" t="s">
        <v>190</v>
      </c>
      <c r="G365" t="s">
        <v>62</v>
      </c>
      <c r="I365" t="s">
        <v>54</v>
      </c>
      <c r="J365" t="s">
        <v>237</v>
      </c>
      <c r="K365" t="s">
        <v>238</v>
      </c>
      <c r="L365" s="31">
        <v>-2403.2583475467168</v>
      </c>
      <c r="M365" s="31">
        <v>0</v>
      </c>
      <c r="N365" s="31">
        <v>-2281.038471729466</v>
      </c>
      <c r="O365" s="31">
        <v>-122.21987581725045</v>
      </c>
      <c r="P365" s="31">
        <v>-122.21987581725045</v>
      </c>
      <c r="Q365" s="31">
        <v>0</v>
      </c>
      <c r="R365" s="31">
        <v>0</v>
      </c>
      <c r="S365" s="31">
        <v>0</v>
      </c>
      <c r="T365" s="32"/>
      <c r="U365" s="31">
        <v>0</v>
      </c>
    </row>
    <row r="366" spans="1:21" x14ac:dyDescent="0.25">
      <c r="A366" t="s">
        <v>49</v>
      </c>
      <c r="B366" t="s">
        <v>232</v>
      </c>
      <c r="C366" t="s">
        <v>187</v>
      </c>
      <c r="D366" t="s">
        <v>188</v>
      </c>
      <c r="E366" t="s">
        <v>189</v>
      </c>
      <c r="F366" t="s">
        <v>190</v>
      </c>
      <c r="G366" t="s">
        <v>62</v>
      </c>
      <c r="I366" t="s">
        <v>54</v>
      </c>
      <c r="J366" t="s">
        <v>157</v>
      </c>
      <c r="K366" t="s">
        <v>158</v>
      </c>
      <c r="L366" s="31">
        <v>-749.59202178000055</v>
      </c>
      <c r="M366" s="31">
        <v>0</v>
      </c>
      <c r="N366" s="31">
        <v>-20.660955216642598</v>
      </c>
      <c r="O366" s="31">
        <v>-728.93106656335794</v>
      </c>
      <c r="P366" s="31">
        <v>-728.93106656335794</v>
      </c>
      <c r="Q366" s="31">
        <v>0</v>
      </c>
      <c r="R366" s="31">
        <v>0</v>
      </c>
      <c r="S366" s="31">
        <v>0</v>
      </c>
      <c r="T366" s="32"/>
      <c r="U366" s="31">
        <v>0</v>
      </c>
    </row>
    <row r="367" spans="1:21" x14ac:dyDescent="0.25">
      <c r="A367" t="s">
        <v>49</v>
      </c>
      <c r="B367" t="s">
        <v>232</v>
      </c>
      <c r="C367" t="s">
        <v>187</v>
      </c>
      <c r="D367" t="s">
        <v>188</v>
      </c>
      <c r="E367" t="s">
        <v>191</v>
      </c>
      <c r="F367" t="s">
        <v>192</v>
      </c>
      <c r="G367" t="s">
        <v>62</v>
      </c>
      <c r="I367" t="s">
        <v>54</v>
      </c>
      <c r="J367" t="s">
        <v>51</v>
      </c>
      <c r="K367" t="s">
        <v>51</v>
      </c>
      <c r="L367" s="31">
        <v>-46209.775778908166</v>
      </c>
      <c r="M367" s="31">
        <v>0</v>
      </c>
      <c r="N367" s="31">
        <v>-45007.972601203874</v>
      </c>
      <c r="O367" s="31">
        <v>-1201.803177704287</v>
      </c>
      <c r="P367" s="31">
        <v>-1201.803177704287</v>
      </c>
      <c r="Q367" s="31">
        <v>0</v>
      </c>
      <c r="R367" s="31">
        <v>0</v>
      </c>
      <c r="S367" s="31">
        <v>0</v>
      </c>
      <c r="T367" s="32"/>
      <c r="U367" s="31">
        <v>0</v>
      </c>
    </row>
    <row r="368" spans="1:21" x14ac:dyDescent="0.25">
      <c r="A368" t="s">
        <v>49</v>
      </c>
      <c r="B368" t="s">
        <v>232</v>
      </c>
      <c r="C368" t="s">
        <v>187</v>
      </c>
      <c r="D368" t="s">
        <v>188</v>
      </c>
      <c r="E368" t="s">
        <v>191</v>
      </c>
      <c r="F368" t="s">
        <v>192</v>
      </c>
      <c r="G368" t="s">
        <v>62</v>
      </c>
      <c r="I368" t="s">
        <v>54</v>
      </c>
      <c r="J368" t="s">
        <v>120</v>
      </c>
      <c r="K368" t="s">
        <v>121</v>
      </c>
      <c r="L368" s="31">
        <v>192.963630316549</v>
      </c>
      <c r="M368" s="31">
        <v>0</v>
      </c>
      <c r="N368" s="31">
        <v>-78.37231090102587</v>
      </c>
      <c r="O368" s="31">
        <v>271.33594121757483</v>
      </c>
      <c r="P368" s="31">
        <v>0</v>
      </c>
      <c r="Q368" s="31">
        <v>0</v>
      </c>
      <c r="R368" s="31">
        <v>0</v>
      </c>
      <c r="S368" s="31">
        <v>0</v>
      </c>
      <c r="T368" s="32"/>
      <c r="U368" s="31">
        <v>0</v>
      </c>
    </row>
    <row r="369" spans="1:21" x14ac:dyDescent="0.25">
      <c r="A369" t="s">
        <v>49</v>
      </c>
      <c r="B369" t="s">
        <v>232</v>
      </c>
      <c r="C369" t="s">
        <v>187</v>
      </c>
      <c r="D369" t="s">
        <v>188</v>
      </c>
      <c r="E369" t="s">
        <v>191</v>
      </c>
      <c r="F369" t="s">
        <v>192</v>
      </c>
      <c r="G369" t="s">
        <v>62</v>
      </c>
      <c r="I369" t="s">
        <v>54</v>
      </c>
      <c r="J369" t="s">
        <v>239</v>
      </c>
      <c r="K369" t="s">
        <v>240</v>
      </c>
      <c r="L369" s="31">
        <v>-2549.6089074410165</v>
      </c>
      <c r="M369" s="31">
        <v>0</v>
      </c>
      <c r="N369" s="31">
        <v>-696.82404945930148</v>
      </c>
      <c r="O369" s="31">
        <v>-1852.7848579817146</v>
      </c>
      <c r="P369" s="31">
        <v>-1852.7848579817146</v>
      </c>
      <c r="Q369" s="31">
        <v>0</v>
      </c>
      <c r="R369" s="31">
        <v>0</v>
      </c>
      <c r="S369" s="31">
        <v>0</v>
      </c>
      <c r="T369" s="32"/>
      <c r="U369" s="31">
        <v>0</v>
      </c>
    </row>
    <row r="370" spans="1:21" x14ac:dyDescent="0.25">
      <c r="A370" t="s">
        <v>49</v>
      </c>
      <c r="B370" t="s">
        <v>232</v>
      </c>
      <c r="C370" t="s">
        <v>187</v>
      </c>
      <c r="D370" t="s">
        <v>188</v>
      </c>
      <c r="E370" t="s">
        <v>191</v>
      </c>
      <c r="F370" t="s">
        <v>192</v>
      </c>
      <c r="G370" t="s">
        <v>62</v>
      </c>
      <c r="I370" t="s">
        <v>54</v>
      </c>
      <c r="J370" t="s">
        <v>237</v>
      </c>
      <c r="K370" t="s">
        <v>238</v>
      </c>
      <c r="L370" s="31">
        <v>-5607.6028109423387</v>
      </c>
      <c r="M370" s="31">
        <v>0</v>
      </c>
      <c r="N370" s="31">
        <v>-5322.4231007020871</v>
      </c>
      <c r="O370" s="31">
        <v>-285.17971024025098</v>
      </c>
      <c r="P370" s="31">
        <v>-285.17971024025098</v>
      </c>
      <c r="Q370" s="31">
        <v>0</v>
      </c>
      <c r="R370" s="31">
        <v>0</v>
      </c>
      <c r="S370" s="31">
        <v>0</v>
      </c>
      <c r="T370" s="32"/>
      <c r="U370" s="31">
        <v>0</v>
      </c>
    </row>
    <row r="371" spans="1:21" x14ac:dyDescent="0.25">
      <c r="A371" t="s">
        <v>49</v>
      </c>
      <c r="B371" t="s">
        <v>232</v>
      </c>
      <c r="C371" t="s">
        <v>187</v>
      </c>
      <c r="D371" t="s">
        <v>188</v>
      </c>
      <c r="E371" t="s">
        <v>191</v>
      </c>
      <c r="F371" t="s">
        <v>192</v>
      </c>
      <c r="G371" t="s">
        <v>62</v>
      </c>
      <c r="I371" t="s">
        <v>54</v>
      </c>
      <c r="J371" t="s">
        <v>157</v>
      </c>
      <c r="K371" t="s">
        <v>158</v>
      </c>
      <c r="L371" s="31">
        <v>-1749.0480508200017</v>
      </c>
      <c r="M371" s="31">
        <v>0</v>
      </c>
      <c r="N371" s="31">
        <v>-48.208895505499392</v>
      </c>
      <c r="O371" s="31">
        <v>-1700.839155314502</v>
      </c>
      <c r="P371" s="31">
        <v>-1700.839155314502</v>
      </c>
      <c r="Q371" s="31">
        <v>0</v>
      </c>
      <c r="R371" s="31">
        <v>0</v>
      </c>
      <c r="S371" s="31">
        <v>0</v>
      </c>
      <c r="T371" s="32"/>
      <c r="U371" s="31">
        <v>0</v>
      </c>
    </row>
    <row r="372" spans="1:21" x14ac:dyDescent="0.25">
      <c r="A372" t="s">
        <v>49</v>
      </c>
      <c r="B372" t="s">
        <v>232</v>
      </c>
      <c r="C372" t="s">
        <v>187</v>
      </c>
      <c r="D372" t="s">
        <v>188</v>
      </c>
      <c r="E372" t="s">
        <v>193</v>
      </c>
      <c r="F372" t="s">
        <v>194</v>
      </c>
      <c r="G372" t="s">
        <v>62</v>
      </c>
      <c r="I372" t="s">
        <v>54</v>
      </c>
      <c r="J372" t="s">
        <v>51</v>
      </c>
      <c r="K372" t="s">
        <v>51</v>
      </c>
      <c r="L372" s="31">
        <v>-46110.100694293345</v>
      </c>
      <c r="M372" s="31">
        <v>0</v>
      </c>
      <c r="N372" s="31">
        <v>-45007.972601203895</v>
      </c>
      <c r="O372" s="31">
        <v>-1102.1280930894427</v>
      </c>
      <c r="P372" s="31">
        <v>-1102.1280930894427</v>
      </c>
      <c r="Q372" s="31">
        <v>0</v>
      </c>
      <c r="R372" s="31">
        <v>0</v>
      </c>
      <c r="S372" s="31">
        <v>0</v>
      </c>
      <c r="T372" s="32"/>
      <c r="U372" s="31">
        <v>0</v>
      </c>
    </row>
    <row r="373" spans="1:21" x14ac:dyDescent="0.25">
      <c r="A373" t="s">
        <v>49</v>
      </c>
      <c r="B373" t="s">
        <v>232</v>
      </c>
      <c r="C373" t="s">
        <v>187</v>
      </c>
      <c r="D373" t="s">
        <v>188</v>
      </c>
      <c r="E373" t="s">
        <v>193</v>
      </c>
      <c r="F373" t="s">
        <v>194</v>
      </c>
      <c r="G373" t="s">
        <v>62</v>
      </c>
      <c r="I373" t="s">
        <v>54</v>
      </c>
      <c r="J373" t="s">
        <v>120</v>
      </c>
      <c r="K373" t="s">
        <v>121</v>
      </c>
      <c r="L373" s="31">
        <v>93.288002646148954</v>
      </c>
      <c r="M373" s="31">
        <v>0</v>
      </c>
      <c r="N373" s="31">
        <v>-78.37231090102587</v>
      </c>
      <c r="O373" s="31">
        <v>171.66031354717484</v>
      </c>
      <c r="P373" s="31">
        <v>0</v>
      </c>
      <c r="Q373" s="31">
        <v>0</v>
      </c>
      <c r="R373" s="31">
        <v>0</v>
      </c>
      <c r="S373" s="31">
        <v>0</v>
      </c>
      <c r="T373" s="32"/>
      <c r="U373" s="31">
        <v>0</v>
      </c>
    </row>
    <row r="374" spans="1:21" x14ac:dyDescent="0.25">
      <c r="A374" t="s">
        <v>49</v>
      </c>
      <c r="B374" t="s">
        <v>232</v>
      </c>
      <c r="C374" t="s">
        <v>187</v>
      </c>
      <c r="D374" t="s">
        <v>188</v>
      </c>
      <c r="E374" t="s">
        <v>193</v>
      </c>
      <c r="F374" t="s">
        <v>194</v>
      </c>
      <c r="G374" t="s">
        <v>62</v>
      </c>
      <c r="I374" t="s">
        <v>54</v>
      </c>
      <c r="J374" t="s">
        <v>239</v>
      </c>
      <c r="K374" t="s">
        <v>240</v>
      </c>
      <c r="L374" s="31">
        <v>-2549.6089074410165</v>
      </c>
      <c r="M374" s="31">
        <v>0</v>
      </c>
      <c r="N374" s="31">
        <v>-696.82404945930148</v>
      </c>
      <c r="O374" s="31">
        <v>-1852.7848579817146</v>
      </c>
      <c r="P374" s="31">
        <v>-1852.7848579817146</v>
      </c>
      <c r="Q374" s="31">
        <v>0</v>
      </c>
      <c r="R374" s="31">
        <v>0</v>
      </c>
      <c r="S374" s="31">
        <v>0</v>
      </c>
      <c r="T374" s="32"/>
      <c r="U374" s="31">
        <v>0</v>
      </c>
    </row>
    <row r="375" spans="1:21" x14ac:dyDescent="0.25">
      <c r="A375" t="s">
        <v>49</v>
      </c>
      <c r="B375" t="s">
        <v>232</v>
      </c>
      <c r="C375" t="s">
        <v>187</v>
      </c>
      <c r="D375" t="s">
        <v>188</v>
      </c>
      <c r="E375" t="s">
        <v>193</v>
      </c>
      <c r="F375" t="s">
        <v>194</v>
      </c>
      <c r="G375" t="s">
        <v>62</v>
      </c>
      <c r="I375" t="s">
        <v>54</v>
      </c>
      <c r="J375" t="s">
        <v>237</v>
      </c>
      <c r="K375" t="s">
        <v>238</v>
      </c>
      <c r="L375" s="31">
        <v>-5607.6028109423387</v>
      </c>
      <c r="M375" s="31">
        <v>0</v>
      </c>
      <c r="N375" s="31">
        <v>-5322.4231007020871</v>
      </c>
      <c r="O375" s="31">
        <v>-285.17971024025132</v>
      </c>
      <c r="P375" s="31">
        <v>-285.17971024025132</v>
      </c>
      <c r="Q375" s="31">
        <v>0</v>
      </c>
      <c r="R375" s="31">
        <v>0</v>
      </c>
      <c r="S375" s="31">
        <v>0</v>
      </c>
      <c r="T375" s="32"/>
      <c r="U375" s="31">
        <v>0</v>
      </c>
    </row>
    <row r="376" spans="1:21" x14ac:dyDescent="0.25">
      <c r="A376" t="s">
        <v>49</v>
      </c>
      <c r="B376" t="s">
        <v>232</v>
      </c>
      <c r="C376" t="s">
        <v>187</v>
      </c>
      <c r="D376" t="s">
        <v>188</v>
      </c>
      <c r="E376" t="s">
        <v>193</v>
      </c>
      <c r="F376" t="s">
        <v>194</v>
      </c>
      <c r="G376" t="s">
        <v>62</v>
      </c>
      <c r="I376" t="s">
        <v>54</v>
      </c>
      <c r="J376" t="s">
        <v>157</v>
      </c>
      <c r="K376" t="s">
        <v>158</v>
      </c>
      <c r="L376" s="31">
        <v>-1749.0480508200017</v>
      </c>
      <c r="M376" s="31">
        <v>0</v>
      </c>
      <c r="N376" s="31">
        <v>-48.208895505499399</v>
      </c>
      <c r="O376" s="31">
        <v>-1700.839155314502</v>
      </c>
      <c r="P376" s="31">
        <v>-1700.839155314502</v>
      </c>
      <c r="Q376" s="31">
        <v>0</v>
      </c>
      <c r="R376" s="31">
        <v>0</v>
      </c>
      <c r="S376" s="31">
        <v>0</v>
      </c>
      <c r="T376" s="32"/>
      <c r="U376" s="31">
        <v>0</v>
      </c>
    </row>
    <row r="377" spans="1:21" x14ac:dyDescent="0.25">
      <c r="A377" t="s">
        <v>49</v>
      </c>
      <c r="B377" t="s">
        <v>232</v>
      </c>
      <c r="C377" t="s">
        <v>199</v>
      </c>
      <c r="D377" t="s">
        <v>83</v>
      </c>
      <c r="E377" t="s">
        <v>200</v>
      </c>
      <c r="F377" t="s">
        <v>201</v>
      </c>
      <c r="G377" t="s">
        <v>62</v>
      </c>
      <c r="I377" t="s">
        <v>54</v>
      </c>
      <c r="J377" t="s">
        <v>51</v>
      </c>
      <c r="K377" t="s">
        <v>51</v>
      </c>
      <c r="L377" s="31">
        <v>-50546.189618740798</v>
      </c>
      <c r="M377" s="31">
        <v>0</v>
      </c>
      <c r="N377" s="31">
        <v>-46593.606501166629</v>
      </c>
      <c r="O377" s="31">
        <v>-3952.583117574166</v>
      </c>
      <c r="P377" s="31">
        <v>-3952.583117574166</v>
      </c>
      <c r="Q377" s="31">
        <v>0</v>
      </c>
      <c r="R377" s="31">
        <v>0</v>
      </c>
      <c r="S377" s="31">
        <v>0</v>
      </c>
      <c r="T377" s="32"/>
      <c r="U377" s="31">
        <v>0</v>
      </c>
    </row>
    <row r="378" spans="1:21" x14ac:dyDescent="0.25">
      <c r="A378" t="s">
        <v>49</v>
      </c>
      <c r="B378" t="s">
        <v>232</v>
      </c>
      <c r="C378" t="s">
        <v>199</v>
      </c>
      <c r="D378" t="s">
        <v>83</v>
      </c>
      <c r="E378" t="s">
        <v>200</v>
      </c>
      <c r="F378" t="s">
        <v>201</v>
      </c>
      <c r="G378" t="s">
        <v>62</v>
      </c>
      <c r="I378" t="s">
        <v>54</v>
      </c>
      <c r="J378" t="s">
        <v>120</v>
      </c>
      <c r="K378" t="s">
        <v>121</v>
      </c>
      <c r="L378" s="31">
        <v>86.472911347057959</v>
      </c>
      <c r="M378" s="31">
        <v>0</v>
      </c>
      <c r="N378" s="31">
        <v>-31.603095993028212</v>
      </c>
      <c r="O378" s="31">
        <v>118.07600734008616</v>
      </c>
      <c r="P378" s="31">
        <v>0</v>
      </c>
      <c r="Q378" s="31">
        <v>0</v>
      </c>
      <c r="R378" s="31">
        <v>0</v>
      </c>
      <c r="S378" s="31">
        <v>0</v>
      </c>
      <c r="T378" s="32"/>
      <c r="U378" s="31">
        <v>0</v>
      </c>
    </row>
    <row r="379" spans="1:21" x14ac:dyDescent="0.25">
      <c r="A379" t="s">
        <v>49</v>
      </c>
      <c r="B379" t="s">
        <v>232</v>
      </c>
      <c r="C379" t="s">
        <v>199</v>
      </c>
      <c r="D379" t="s">
        <v>83</v>
      </c>
      <c r="E379" t="s">
        <v>200</v>
      </c>
      <c r="F379" t="s">
        <v>201</v>
      </c>
      <c r="G379" t="s">
        <v>62</v>
      </c>
      <c r="I379" t="s">
        <v>54</v>
      </c>
      <c r="J379" t="s">
        <v>239</v>
      </c>
      <c r="K379" t="s">
        <v>240</v>
      </c>
      <c r="L379" s="31">
        <v>-858.93789655172395</v>
      </c>
      <c r="M379" s="31">
        <v>0</v>
      </c>
      <c r="N379" s="31">
        <v>-234.75309548943969</v>
      </c>
      <c r="O379" s="31">
        <v>-624.18480106228424</v>
      </c>
      <c r="P379" s="31">
        <v>-624.18480106228424</v>
      </c>
      <c r="Q379" s="31">
        <v>0</v>
      </c>
      <c r="R379" s="31">
        <v>0</v>
      </c>
      <c r="S379" s="31">
        <v>0</v>
      </c>
      <c r="T379" s="32"/>
      <c r="U379" s="31">
        <v>0</v>
      </c>
    </row>
    <row r="380" spans="1:21" x14ac:dyDescent="0.25">
      <c r="A380" t="s">
        <v>49</v>
      </c>
      <c r="B380" t="s">
        <v>232</v>
      </c>
      <c r="C380" t="s">
        <v>199</v>
      </c>
      <c r="D380" t="s">
        <v>83</v>
      </c>
      <c r="E380" t="s">
        <v>200</v>
      </c>
      <c r="F380" t="s">
        <v>201</v>
      </c>
      <c r="G380" t="s">
        <v>62</v>
      </c>
      <c r="I380" t="s">
        <v>54</v>
      </c>
      <c r="J380" t="s">
        <v>237</v>
      </c>
      <c r="K380" t="s">
        <v>238</v>
      </c>
      <c r="L380" s="31">
        <v>-2067.7921415499636</v>
      </c>
      <c r="M380" s="31">
        <v>0</v>
      </c>
      <c r="N380" s="31">
        <v>-1883.1368354147967</v>
      </c>
      <c r="O380" s="31">
        <v>-184.65530613516717</v>
      </c>
      <c r="P380" s="31">
        <v>-184.65530613516717</v>
      </c>
      <c r="Q380" s="31">
        <v>0</v>
      </c>
      <c r="R380" s="31">
        <v>0</v>
      </c>
      <c r="S380" s="31">
        <v>0</v>
      </c>
      <c r="T380" s="32"/>
      <c r="U380" s="31">
        <v>0</v>
      </c>
    </row>
    <row r="381" spans="1:21" x14ac:dyDescent="0.25">
      <c r="A381" t="s">
        <v>49</v>
      </c>
      <c r="B381" t="s">
        <v>232</v>
      </c>
      <c r="C381" t="s">
        <v>199</v>
      </c>
      <c r="D381" t="s">
        <v>83</v>
      </c>
      <c r="E381" t="s">
        <v>200</v>
      </c>
      <c r="F381" t="s">
        <v>201</v>
      </c>
      <c r="G381" t="s">
        <v>62</v>
      </c>
      <c r="I381" t="s">
        <v>54</v>
      </c>
      <c r="J381" t="s">
        <v>157</v>
      </c>
      <c r="K381" t="s">
        <v>158</v>
      </c>
      <c r="L381" s="31">
        <v>-618.83408159999908</v>
      </c>
      <c r="M381" s="31">
        <v>0</v>
      </c>
      <c r="N381" s="31">
        <v>-52.021897675696565</v>
      </c>
      <c r="O381" s="31">
        <v>-566.81218392430242</v>
      </c>
      <c r="P381" s="31">
        <v>-566.81218392430242</v>
      </c>
      <c r="Q381" s="31">
        <v>0</v>
      </c>
      <c r="R381" s="31">
        <v>0</v>
      </c>
      <c r="S381" s="31">
        <v>0</v>
      </c>
      <c r="T381" s="32"/>
      <c r="U381" s="31">
        <v>0</v>
      </c>
    </row>
    <row r="382" spans="1:21" x14ac:dyDescent="0.25">
      <c r="A382" t="s">
        <v>49</v>
      </c>
      <c r="B382" t="s">
        <v>232</v>
      </c>
      <c r="C382" t="s">
        <v>199</v>
      </c>
      <c r="D382" t="s">
        <v>83</v>
      </c>
      <c r="E382" t="s">
        <v>202</v>
      </c>
      <c r="F382" t="s">
        <v>88</v>
      </c>
      <c r="G382" t="s">
        <v>62</v>
      </c>
      <c r="I382" t="s">
        <v>54</v>
      </c>
      <c r="J382" t="s">
        <v>51</v>
      </c>
      <c r="K382" t="s">
        <v>51</v>
      </c>
      <c r="L382" s="31">
        <v>-17895.875515510081</v>
      </c>
      <c r="M382" s="31">
        <v>0</v>
      </c>
      <c r="N382" s="31">
        <v>-17472.101766325828</v>
      </c>
      <c r="O382" s="31">
        <v>-423.77374918424539</v>
      </c>
      <c r="P382" s="31">
        <v>-423.77374918424539</v>
      </c>
      <c r="Q382" s="31">
        <v>0</v>
      </c>
      <c r="R382" s="31">
        <v>0</v>
      </c>
      <c r="S382" s="31">
        <v>0</v>
      </c>
      <c r="T382" s="32"/>
      <c r="U382" s="31">
        <v>0</v>
      </c>
    </row>
    <row r="383" spans="1:21" x14ac:dyDescent="0.25">
      <c r="A383" t="s">
        <v>49</v>
      </c>
      <c r="B383" t="s">
        <v>232</v>
      </c>
      <c r="C383" t="s">
        <v>199</v>
      </c>
      <c r="D383" t="s">
        <v>83</v>
      </c>
      <c r="E383" t="s">
        <v>202</v>
      </c>
      <c r="F383" t="s">
        <v>88</v>
      </c>
      <c r="G383" t="s">
        <v>62</v>
      </c>
      <c r="I383" t="s">
        <v>54</v>
      </c>
      <c r="J383" t="s">
        <v>120</v>
      </c>
      <c r="K383" t="s">
        <v>121</v>
      </c>
      <c r="L383" s="31">
        <v>33.728757935523319</v>
      </c>
      <c r="M383" s="31">
        <v>0</v>
      </c>
      <c r="N383" s="31">
        <v>-30.424142937027657</v>
      </c>
      <c r="O383" s="31">
        <v>64.152900872550987</v>
      </c>
      <c r="P383" s="31">
        <v>0</v>
      </c>
      <c r="Q383" s="31">
        <v>0</v>
      </c>
      <c r="R383" s="31">
        <v>0</v>
      </c>
      <c r="S383" s="31">
        <v>0</v>
      </c>
      <c r="T383" s="32"/>
      <c r="U383" s="31">
        <v>0</v>
      </c>
    </row>
    <row r="384" spans="1:21" x14ac:dyDescent="0.25">
      <c r="A384" t="s">
        <v>49</v>
      </c>
      <c r="B384" t="s">
        <v>232</v>
      </c>
      <c r="C384" t="s">
        <v>199</v>
      </c>
      <c r="D384" t="s">
        <v>83</v>
      </c>
      <c r="E384" t="s">
        <v>202</v>
      </c>
      <c r="F384" t="s">
        <v>88</v>
      </c>
      <c r="G384" t="s">
        <v>62</v>
      </c>
      <c r="I384" t="s">
        <v>54</v>
      </c>
      <c r="J384" t="s">
        <v>239</v>
      </c>
      <c r="K384" t="s">
        <v>240</v>
      </c>
      <c r="L384" s="31">
        <v>-989.75856321839103</v>
      </c>
      <c r="M384" s="31">
        <v>0</v>
      </c>
      <c r="N384" s="31">
        <v>-270.50720131860635</v>
      </c>
      <c r="O384" s="31">
        <v>-719.25136189978468</v>
      </c>
      <c r="P384" s="31">
        <v>-719.25136189978468</v>
      </c>
      <c r="Q384" s="31">
        <v>0</v>
      </c>
      <c r="R384" s="31">
        <v>0</v>
      </c>
      <c r="S384" s="31">
        <v>0</v>
      </c>
      <c r="T384" s="32"/>
      <c r="U384" s="31">
        <v>0</v>
      </c>
    </row>
    <row r="385" spans="1:21" x14ac:dyDescent="0.25">
      <c r="A385" t="s">
        <v>49</v>
      </c>
      <c r="B385" t="s">
        <v>232</v>
      </c>
      <c r="C385" t="s">
        <v>199</v>
      </c>
      <c r="D385" t="s">
        <v>83</v>
      </c>
      <c r="E385" t="s">
        <v>202</v>
      </c>
      <c r="F385" t="s">
        <v>88</v>
      </c>
      <c r="G385" t="s">
        <v>62</v>
      </c>
      <c r="I385" t="s">
        <v>54</v>
      </c>
      <c r="J385" t="s">
        <v>237</v>
      </c>
      <c r="K385" t="s">
        <v>238</v>
      </c>
      <c r="L385" s="31">
        <v>-2296.3389138309831</v>
      </c>
      <c r="M385" s="31">
        <v>0</v>
      </c>
      <c r="N385" s="31">
        <v>-2179.5565224708362</v>
      </c>
      <c r="O385" s="31">
        <v>-116.78239136014713</v>
      </c>
      <c r="P385" s="31">
        <v>-116.78239136014713</v>
      </c>
      <c r="Q385" s="31">
        <v>0</v>
      </c>
      <c r="R385" s="31">
        <v>0</v>
      </c>
      <c r="S385" s="31">
        <v>0</v>
      </c>
      <c r="T385" s="32"/>
      <c r="U385" s="31">
        <v>0</v>
      </c>
    </row>
    <row r="386" spans="1:21" x14ac:dyDescent="0.25">
      <c r="A386" t="s">
        <v>49</v>
      </c>
      <c r="B386" t="s">
        <v>232</v>
      </c>
      <c r="C386" t="s">
        <v>199</v>
      </c>
      <c r="D386" t="s">
        <v>83</v>
      </c>
      <c r="E386" t="s">
        <v>202</v>
      </c>
      <c r="F386" t="s">
        <v>88</v>
      </c>
      <c r="G386" t="s">
        <v>62</v>
      </c>
      <c r="I386" t="s">
        <v>54</v>
      </c>
      <c r="J386" t="s">
        <v>157</v>
      </c>
      <c r="K386" t="s">
        <v>158</v>
      </c>
      <c r="L386" s="31">
        <v>-716.24315000000092</v>
      </c>
      <c r="M386" s="31">
        <v>0</v>
      </c>
      <c r="N386" s="31">
        <v>-18.71470052156322</v>
      </c>
      <c r="O386" s="31">
        <v>-697.52844947843778</v>
      </c>
      <c r="P386" s="31">
        <v>-697.52844947843778</v>
      </c>
      <c r="Q386" s="31">
        <v>0</v>
      </c>
      <c r="R386" s="31">
        <v>0</v>
      </c>
      <c r="S386" s="31">
        <v>0</v>
      </c>
      <c r="T386" s="32"/>
      <c r="U386" s="31">
        <v>0</v>
      </c>
    </row>
    <row r="387" spans="1:21" x14ac:dyDescent="0.25">
      <c r="A387" t="s">
        <v>49</v>
      </c>
      <c r="B387" t="s">
        <v>232</v>
      </c>
      <c r="C387" t="s">
        <v>199</v>
      </c>
      <c r="D387" t="s">
        <v>83</v>
      </c>
      <c r="E387" t="s">
        <v>203</v>
      </c>
      <c r="F387" t="s">
        <v>204</v>
      </c>
      <c r="G387" t="s">
        <v>62</v>
      </c>
      <c r="I387" t="s">
        <v>54</v>
      </c>
      <c r="J387" t="s">
        <v>51</v>
      </c>
      <c r="K387" t="s">
        <v>51</v>
      </c>
      <c r="L387" s="31">
        <v>-56877.983825252944</v>
      </c>
      <c r="M387" s="31">
        <v>0</v>
      </c>
      <c r="N387" s="31">
        <v>-55855.122701820197</v>
      </c>
      <c r="O387" s="31">
        <v>-1022.8611234327532</v>
      </c>
      <c r="P387" s="31">
        <v>-1022.8611234327532</v>
      </c>
      <c r="Q387" s="31">
        <v>0</v>
      </c>
      <c r="R387" s="31">
        <v>0</v>
      </c>
      <c r="S387" s="31">
        <v>0</v>
      </c>
      <c r="T387" s="32"/>
      <c r="U387" s="31">
        <v>0</v>
      </c>
    </row>
    <row r="388" spans="1:21" x14ac:dyDescent="0.25">
      <c r="A388" t="s">
        <v>49</v>
      </c>
      <c r="B388" t="s">
        <v>232</v>
      </c>
      <c r="C388" t="s">
        <v>199</v>
      </c>
      <c r="D388" t="s">
        <v>83</v>
      </c>
      <c r="E388" t="s">
        <v>203</v>
      </c>
      <c r="F388" t="s">
        <v>204</v>
      </c>
      <c r="G388" t="s">
        <v>62</v>
      </c>
      <c r="I388" t="s">
        <v>54</v>
      </c>
      <c r="J388" t="s">
        <v>120</v>
      </c>
      <c r="K388" t="s">
        <v>121</v>
      </c>
      <c r="L388" s="31">
        <v>70.80938875288831</v>
      </c>
      <c r="M388" s="31">
        <v>0</v>
      </c>
      <c r="N388" s="31">
        <v>-42.861123721810486</v>
      </c>
      <c r="O388" s="31">
        <v>113.67051247469881</v>
      </c>
      <c r="P388" s="31">
        <v>0</v>
      </c>
      <c r="Q388" s="31">
        <v>0</v>
      </c>
      <c r="R388" s="31">
        <v>0</v>
      </c>
      <c r="S388" s="31">
        <v>0</v>
      </c>
      <c r="T388" s="32"/>
      <c r="U388" s="31">
        <v>0</v>
      </c>
    </row>
    <row r="389" spans="1:21" x14ac:dyDescent="0.25">
      <c r="A389" t="s">
        <v>49</v>
      </c>
      <c r="B389" t="s">
        <v>232</v>
      </c>
      <c r="C389" t="s">
        <v>199</v>
      </c>
      <c r="D389" t="s">
        <v>83</v>
      </c>
      <c r="E389" t="s">
        <v>203</v>
      </c>
      <c r="F389" t="s">
        <v>204</v>
      </c>
      <c r="G389" t="s">
        <v>62</v>
      </c>
      <c r="I389" t="s">
        <v>54</v>
      </c>
      <c r="J389" t="s">
        <v>239</v>
      </c>
      <c r="K389" t="s">
        <v>240</v>
      </c>
      <c r="L389" s="31">
        <v>-1394.3585632183908</v>
      </c>
      <c r="M389" s="31">
        <v>0</v>
      </c>
      <c r="N389" s="31">
        <v>-381.08691006860647</v>
      </c>
      <c r="O389" s="31">
        <v>-1013.2716531497844</v>
      </c>
      <c r="P389" s="31">
        <v>-1013.2716531497844</v>
      </c>
      <c r="Q389" s="31">
        <v>0</v>
      </c>
      <c r="R389" s="31">
        <v>0</v>
      </c>
      <c r="S389" s="31">
        <v>0</v>
      </c>
      <c r="T389" s="32"/>
      <c r="U389" s="31">
        <v>0</v>
      </c>
    </row>
    <row r="390" spans="1:21" x14ac:dyDescent="0.25">
      <c r="A390" t="s">
        <v>49</v>
      </c>
      <c r="B390" t="s">
        <v>232</v>
      </c>
      <c r="C390" t="s">
        <v>199</v>
      </c>
      <c r="D390" t="s">
        <v>83</v>
      </c>
      <c r="E390" t="s">
        <v>203</v>
      </c>
      <c r="F390" t="s">
        <v>204</v>
      </c>
      <c r="G390" t="s">
        <v>62</v>
      </c>
      <c r="I390" t="s">
        <v>54</v>
      </c>
      <c r="J390" t="s">
        <v>237</v>
      </c>
      <c r="K390" t="s">
        <v>238</v>
      </c>
      <c r="L390" s="31">
        <v>-3262.2216734629833</v>
      </c>
      <c r="M390" s="31">
        <v>0</v>
      </c>
      <c r="N390" s="31">
        <v>-3096.3184412008359</v>
      </c>
      <c r="O390" s="31">
        <v>-165.90323226214741</v>
      </c>
      <c r="P390" s="31">
        <v>-165.90323226214741</v>
      </c>
      <c r="Q390" s="31">
        <v>0</v>
      </c>
      <c r="R390" s="31">
        <v>0</v>
      </c>
      <c r="S390" s="31">
        <v>0</v>
      </c>
      <c r="T390" s="32"/>
      <c r="U390" s="31">
        <v>0</v>
      </c>
    </row>
    <row r="391" spans="1:21" x14ac:dyDescent="0.25">
      <c r="A391" t="s">
        <v>49</v>
      </c>
      <c r="B391" t="s">
        <v>232</v>
      </c>
      <c r="C391" t="s">
        <v>199</v>
      </c>
      <c r="D391" t="s">
        <v>83</v>
      </c>
      <c r="E391" t="s">
        <v>203</v>
      </c>
      <c r="F391" t="s">
        <v>204</v>
      </c>
      <c r="G391" t="s">
        <v>62</v>
      </c>
      <c r="I391" t="s">
        <v>54</v>
      </c>
      <c r="J391" t="s">
        <v>157</v>
      </c>
      <c r="K391" t="s">
        <v>158</v>
      </c>
      <c r="L391" s="31">
        <v>-1017.5083100000008</v>
      </c>
      <c r="M391" s="31">
        <v>0</v>
      </c>
      <c r="N391" s="31">
        <v>-26.365018601563207</v>
      </c>
      <c r="O391" s="31">
        <v>-991.14329139843767</v>
      </c>
      <c r="P391" s="31">
        <v>-991.14329139843767</v>
      </c>
      <c r="Q391" s="31">
        <v>0</v>
      </c>
      <c r="R391" s="31">
        <v>0</v>
      </c>
      <c r="S391" s="31">
        <v>0</v>
      </c>
      <c r="T391" s="32"/>
      <c r="U391" s="31">
        <v>0</v>
      </c>
    </row>
    <row r="392" spans="1:21" x14ac:dyDescent="0.25">
      <c r="A392" t="s">
        <v>49</v>
      </c>
      <c r="B392" t="s">
        <v>232</v>
      </c>
      <c r="C392" t="s">
        <v>199</v>
      </c>
      <c r="D392" t="s">
        <v>83</v>
      </c>
      <c r="E392" t="s">
        <v>211</v>
      </c>
      <c r="F392" t="s">
        <v>212</v>
      </c>
      <c r="G392" t="s">
        <v>62</v>
      </c>
      <c r="I392" t="s">
        <v>54</v>
      </c>
      <c r="J392" t="s">
        <v>51</v>
      </c>
      <c r="K392" t="s">
        <v>51</v>
      </c>
      <c r="L392" s="31">
        <v>-6694.8353498940205</v>
      </c>
      <c r="M392" s="31">
        <v>0</v>
      </c>
      <c r="N392" s="31">
        <v>-6449.0588711557666</v>
      </c>
      <c r="O392" s="31">
        <v>-245.77647873825299</v>
      </c>
      <c r="P392" s="31">
        <v>-245.77647873825299</v>
      </c>
      <c r="Q392" s="31">
        <v>0</v>
      </c>
      <c r="R392" s="31">
        <v>0</v>
      </c>
      <c r="S392" s="31">
        <v>0</v>
      </c>
      <c r="T392" s="32"/>
      <c r="U392" s="31">
        <v>0</v>
      </c>
    </row>
    <row r="393" spans="1:21" x14ac:dyDescent="0.25">
      <c r="A393" t="s">
        <v>49</v>
      </c>
      <c r="B393" t="s">
        <v>232</v>
      </c>
      <c r="C393" t="s">
        <v>199</v>
      </c>
      <c r="D393" t="s">
        <v>83</v>
      </c>
      <c r="E393" t="s">
        <v>211</v>
      </c>
      <c r="F393" t="s">
        <v>212</v>
      </c>
      <c r="G393" t="s">
        <v>62</v>
      </c>
      <c r="I393" t="s">
        <v>54</v>
      </c>
      <c r="J393" t="s">
        <v>120</v>
      </c>
      <c r="K393" t="s">
        <v>121</v>
      </c>
      <c r="L393" s="31">
        <v>101.25198651712063</v>
      </c>
      <c r="M393" s="31">
        <v>0</v>
      </c>
      <c r="N393" s="31">
        <v>-11.229735925846153</v>
      </c>
      <c r="O393" s="31">
        <v>112.48172244296676</v>
      </c>
      <c r="P393" s="31">
        <v>0</v>
      </c>
      <c r="Q393" s="31">
        <v>0</v>
      </c>
      <c r="R393" s="31">
        <v>0</v>
      </c>
      <c r="S393" s="31">
        <v>0</v>
      </c>
      <c r="T393" s="32"/>
      <c r="U393" s="31">
        <v>0</v>
      </c>
    </row>
    <row r="394" spans="1:21" x14ac:dyDescent="0.25">
      <c r="A394" t="s">
        <v>49</v>
      </c>
      <c r="B394" t="s">
        <v>232</v>
      </c>
      <c r="C394" t="s">
        <v>199</v>
      </c>
      <c r="D394" t="s">
        <v>83</v>
      </c>
      <c r="E394" t="s">
        <v>211</v>
      </c>
      <c r="F394" t="s">
        <v>212</v>
      </c>
      <c r="G394" t="s">
        <v>62</v>
      </c>
      <c r="I394" t="s">
        <v>54</v>
      </c>
      <c r="J394" t="s">
        <v>239</v>
      </c>
      <c r="K394" t="s">
        <v>240</v>
      </c>
      <c r="L394" s="31">
        <v>-365.3258965517241</v>
      </c>
      <c r="M394" s="31">
        <v>0</v>
      </c>
      <c r="N394" s="31">
        <v>-99.845850814439672</v>
      </c>
      <c r="O394" s="31">
        <v>-265.4800457372844</v>
      </c>
      <c r="P394" s="31">
        <v>-265.4800457372844</v>
      </c>
      <c r="Q394" s="31">
        <v>0</v>
      </c>
      <c r="R394" s="31">
        <v>0</v>
      </c>
      <c r="S394" s="31">
        <v>0</v>
      </c>
      <c r="T394" s="32"/>
      <c r="U394" s="31">
        <v>0</v>
      </c>
    </row>
    <row r="395" spans="1:21" x14ac:dyDescent="0.25">
      <c r="A395" t="s">
        <v>49</v>
      </c>
      <c r="B395" t="s">
        <v>232</v>
      </c>
      <c r="C395" t="s">
        <v>199</v>
      </c>
      <c r="D395" t="s">
        <v>83</v>
      </c>
      <c r="E395" t="s">
        <v>211</v>
      </c>
      <c r="F395" t="s">
        <v>212</v>
      </c>
      <c r="G395" t="s">
        <v>62</v>
      </c>
      <c r="I395" t="s">
        <v>54</v>
      </c>
      <c r="J395" t="s">
        <v>237</v>
      </c>
      <c r="K395" t="s">
        <v>238</v>
      </c>
      <c r="L395" s="31">
        <v>-805.65985479892743</v>
      </c>
      <c r="M395" s="31">
        <v>0</v>
      </c>
      <c r="N395" s="31">
        <v>-764.68729456420056</v>
      </c>
      <c r="O395" s="31">
        <v>-40.97256023472687</v>
      </c>
      <c r="P395" s="31">
        <v>-40.97256023472687</v>
      </c>
      <c r="Q395" s="31">
        <v>0</v>
      </c>
      <c r="R395" s="31">
        <v>0</v>
      </c>
      <c r="S395" s="31">
        <v>0</v>
      </c>
      <c r="T395" s="32"/>
      <c r="U395" s="31">
        <v>0</v>
      </c>
    </row>
    <row r="396" spans="1:21" x14ac:dyDescent="0.25">
      <c r="A396" t="s">
        <v>49</v>
      </c>
      <c r="B396" t="s">
        <v>232</v>
      </c>
      <c r="C396" t="s">
        <v>199</v>
      </c>
      <c r="D396" t="s">
        <v>83</v>
      </c>
      <c r="E396" t="s">
        <v>211</v>
      </c>
      <c r="F396" t="s">
        <v>212</v>
      </c>
      <c r="G396" t="s">
        <v>62</v>
      </c>
      <c r="I396" t="s">
        <v>54</v>
      </c>
      <c r="J396" t="s">
        <v>157</v>
      </c>
      <c r="K396" t="s">
        <v>158</v>
      </c>
      <c r="L396" s="31">
        <v>-251.29058640000022</v>
      </c>
      <c r="M396" s="31">
        <v>0</v>
      </c>
      <c r="N396" s="31">
        <v>-6.9077096180965549</v>
      </c>
      <c r="O396" s="31">
        <v>-244.38287678190363</v>
      </c>
      <c r="P396" s="31">
        <v>-244.38287678190363</v>
      </c>
      <c r="Q396" s="31">
        <v>0</v>
      </c>
      <c r="R396" s="31">
        <v>0</v>
      </c>
      <c r="S396" s="31">
        <v>0</v>
      </c>
      <c r="T396" s="32"/>
      <c r="U396" s="31">
        <v>0</v>
      </c>
    </row>
    <row r="397" spans="1:21" x14ac:dyDescent="0.25">
      <c r="A397" t="s">
        <v>49</v>
      </c>
      <c r="B397" t="s">
        <v>232</v>
      </c>
      <c r="C397" t="s">
        <v>199</v>
      </c>
      <c r="D397" t="s">
        <v>83</v>
      </c>
      <c r="E397" t="s">
        <v>213</v>
      </c>
      <c r="F397" t="s">
        <v>85</v>
      </c>
      <c r="G397" t="s">
        <v>62</v>
      </c>
      <c r="I397" t="s">
        <v>54</v>
      </c>
      <c r="J397" t="s">
        <v>51</v>
      </c>
      <c r="K397" t="s">
        <v>51</v>
      </c>
      <c r="L397" s="31">
        <v>-25222.52079050726</v>
      </c>
      <c r="M397" s="31">
        <v>0</v>
      </c>
      <c r="N397" s="31">
        <v>-24614.462173563465</v>
      </c>
      <c r="O397" s="31">
        <v>-608.05861694380292</v>
      </c>
      <c r="P397" s="31">
        <v>-608.05861694380292</v>
      </c>
      <c r="Q397" s="31">
        <v>0</v>
      </c>
      <c r="R397" s="31">
        <v>0</v>
      </c>
      <c r="S397" s="31">
        <v>0</v>
      </c>
      <c r="T397" s="32"/>
      <c r="U397" s="31">
        <v>0</v>
      </c>
    </row>
    <row r="398" spans="1:21" x14ac:dyDescent="0.25">
      <c r="A398" t="s">
        <v>49</v>
      </c>
      <c r="B398" t="s">
        <v>232</v>
      </c>
      <c r="C398" t="s">
        <v>199</v>
      </c>
      <c r="D398" t="s">
        <v>83</v>
      </c>
      <c r="E398" t="s">
        <v>213</v>
      </c>
      <c r="F398" t="s">
        <v>85</v>
      </c>
      <c r="G398" t="s">
        <v>62</v>
      </c>
      <c r="I398" t="s">
        <v>54</v>
      </c>
      <c r="J398" t="s">
        <v>120</v>
      </c>
      <c r="K398" t="s">
        <v>121</v>
      </c>
      <c r="L398" s="31">
        <v>58.929444757288323</v>
      </c>
      <c r="M398" s="31">
        <v>0</v>
      </c>
      <c r="N398" s="31">
        <v>-42.861123721810486</v>
      </c>
      <c r="O398" s="31">
        <v>101.79056847909882</v>
      </c>
      <c r="P398" s="31">
        <v>0</v>
      </c>
      <c r="Q398" s="31">
        <v>0</v>
      </c>
      <c r="R398" s="31">
        <v>0</v>
      </c>
      <c r="S398" s="31">
        <v>0</v>
      </c>
      <c r="T398" s="32"/>
      <c r="U398" s="31">
        <v>0</v>
      </c>
    </row>
    <row r="399" spans="1:21" x14ac:dyDescent="0.25">
      <c r="A399" t="s">
        <v>49</v>
      </c>
      <c r="B399" t="s">
        <v>232</v>
      </c>
      <c r="C399" t="s">
        <v>199</v>
      </c>
      <c r="D399" t="s">
        <v>83</v>
      </c>
      <c r="E399" t="s">
        <v>213</v>
      </c>
      <c r="F399" t="s">
        <v>85</v>
      </c>
      <c r="G399" t="s">
        <v>62</v>
      </c>
      <c r="I399" t="s">
        <v>54</v>
      </c>
      <c r="J399" t="s">
        <v>239</v>
      </c>
      <c r="K399" t="s">
        <v>240</v>
      </c>
      <c r="L399" s="31">
        <v>-1394.3585632183908</v>
      </c>
      <c r="M399" s="31">
        <v>0</v>
      </c>
      <c r="N399" s="31">
        <v>-381.08691006860641</v>
      </c>
      <c r="O399" s="31">
        <v>-1013.2716531497845</v>
      </c>
      <c r="P399" s="31">
        <v>-1013.2716531497845</v>
      </c>
      <c r="Q399" s="31">
        <v>0</v>
      </c>
      <c r="R399" s="31">
        <v>0</v>
      </c>
      <c r="S399" s="31">
        <v>0</v>
      </c>
      <c r="T399" s="32"/>
      <c r="U399" s="31">
        <v>0</v>
      </c>
    </row>
    <row r="400" spans="1:21" x14ac:dyDescent="0.25">
      <c r="A400" t="s">
        <v>49</v>
      </c>
      <c r="B400" t="s">
        <v>232</v>
      </c>
      <c r="C400" t="s">
        <v>199</v>
      </c>
      <c r="D400" t="s">
        <v>83</v>
      </c>
      <c r="E400" t="s">
        <v>213</v>
      </c>
      <c r="F400" t="s">
        <v>85</v>
      </c>
      <c r="G400" t="s">
        <v>62</v>
      </c>
      <c r="I400" t="s">
        <v>54</v>
      </c>
      <c r="J400" t="s">
        <v>237</v>
      </c>
      <c r="K400" t="s">
        <v>238</v>
      </c>
      <c r="L400" s="31">
        <v>-3262.2216734629833</v>
      </c>
      <c r="M400" s="31">
        <v>0</v>
      </c>
      <c r="N400" s="31">
        <v>-3096.3184412008359</v>
      </c>
      <c r="O400" s="31">
        <v>-165.90323226214741</v>
      </c>
      <c r="P400" s="31">
        <v>-165.90323226214741</v>
      </c>
      <c r="Q400" s="31">
        <v>0</v>
      </c>
      <c r="R400" s="31">
        <v>0</v>
      </c>
      <c r="S400" s="31">
        <v>0</v>
      </c>
      <c r="T400" s="32"/>
      <c r="U400" s="31">
        <v>0</v>
      </c>
    </row>
    <row r="401" spans="1:21" x14ac:dyDescent="0.25">
      <c r="A401" t="s">
        <v>49</v>
      </c>
      <c r="B401" t="s">
        <v>232</v>
      </c>
      <c r="C401" t="s">
        <v>199</v>
      </c>
      <c r="D401" t="s">
        <v>83</v>
      </c>
      <c r="E401" t="s">
        <v>213</v>
      </c>
      <c r="F401" t="s">
        <v>85</v>
      </c>
      <c r="G401" t="s">
        <v>62</v>
      </c>
      <c r="I401" t="s">
        <v>54</v>
      </c>
      <c r="J401" t="s">
        <v>157</v>
      </c>
      <c r="K401" t="s">
        <v>158</v>
      </c>
      <c r="L401" s="31">
        <v>-1017.5083100000008</v>
      </c>
      <c r="M401" s="31">
        <v>0</v>
      </c>
      <c r="N401" s="31">
        <v>-26.365018601563214</v>
      </c>
      <c r="O401" s="31">
        <v>-991.14329139843767</v>
      </c>
      <c r="P401" s="31">
        <v>-991.14329139843767</v>
      </c>
      <c r="Q401" s="31">
        <v>0</v>
      </c>
      <c r="R401" s="31">
        <v>0</v>
      </c>
      <c r="S401" s="31">
        <v>0</v>
      </c>
      <c r="T401" s="32"/>
      <c r="U401" s="31">
        <v>0</v>
      </c>
    </row>
    <row r="402" spans="1:21" x14ac:dyDescent="0.25">
      <c r="A402" t="s">
        <v>49</v>
      </c>
      <c r="B402" t="s">
        <v>232</v>
      </c>
      <c r="C402" t="s">
        <v>199</v>
      </c>
      <c r="D402" t="s">
        <v>83</v>
      </c>
      <c r="E402" t="s">
        <v>222</v>
      </c>
      <c r="F402" t="s">
        <v>223</v>
      </c>
      <c r="G402" t="s">
        <v>62</v>
      </c>
      <c r="I402" t="s">
        <v>54</v>
      </c>
      <c r="J402" t="s">
        <v>51</v>
      </c>
      <c r="K402" t="s">
        <v>51</v>
      </c>
      <c r="L402" s="31">
        <v>-177101.81819843876</v>
      </c>
      <c r="M402" s="31">
        <v>0</v>
      </c>
      <c r="N402" s="31">
        <v>-160852.97213048438</v>
      </c>
      <c r="O402" s="31">
        <v>-16248.846067954364</v>
      </c>
      <c r="P402" s="31">
        <v>-16248.846067954364</v>
      </c>
      <c r="Q402" s="31">
        <v>0</v>
      </c>
      <c r="R402" s="31">
        <v>0</v>
      </c>
      <c r="S402" s="31">
        <v>0</v>
      </c>
      <c r="T402" s="32"/>
      <c r="U402" s="31">
        <v>0</v>
      </c>
    </row>
    <row r="403" spans="1:21" x14ac:dyDescent="0.25">
      <c r="A403" t="s">
        <v>49</v>
      </c>
      <c r="B403" t="s">
        <v>232</v>
      </c>
      <c r="C403" t="s">
        <v>199</v>
      </c>
      <c r="D403" t="s">
        <v>83</v>
      </c>
      <c r="E403" t="s">
        <v>222</v>
      </c>
      <c r="F403" t="s">
        <v>223</v>
      </c>
      <c r="G403" t="s">
        <v>62</v>
      </c>
      <c r="I403" t="s">
        <v>54</v>
      </c>
      <c r="J403" t="s">
        <v>120</v>
      </c>
      <c r="K403" t="s">
        <v>121</v>
      </c>
      <c r="L403" s="31">
        <v>530.99117175544131</v>
      </c>
      <c r="M403" s="31">
        <v>0</v>
      </c>
      <c r="N403" s="31">
        <v>-117.51768654599231</v>
      </c>
      <c r="O403" s="31">
        <v>648.50885830143375</v>
      </c>
      <c r="P403" s="31">
        <v>0</v>
      </c>
      <c r="Q403" s="31">
        <v>0</v>
      </c>
      <c r="R403" s="31">
        <v>0</v>
      </c>
      <c r="S403" s="31">
        <v>0</v>
      </c>
      <c r="T403" s="32"/>
      <c r="U403" s="31">
        <v>0</v>
      </c>
    </row>
    <row r="404" spans="1:21" x14ac:dyDescent="0.25">
      <c r="A404" t="s">
        <v>49</v>
      </c>
      <c r="B404" t="s">
        <v>232</v>
      </c>
      <c r="C404" t="s">
        <v>199</v>
      </c>
      <c r="D404" t="s">
        <v>83</v>
      </c>
      <c r="E404" t="s">
        <v>222</v>
      </c>
      <c r="F404" t="s">
        <v>223</v>
      </c>
      <c r="G404" t="s">
        <v>62</v>
      </c>
      <c r="I404" t="s">
        <v>54</v>
      </c>
      <c r="J404" t="s">
        <v>239</v>
      </c>
      <c r="K404" t="s">
        <v>240</v>
      </c>
      <c r="L404" s="31">
        <v>-730.65179310344831</v>
      </c>
      <c r="M404" s="31">
        <v>0</v>
      </c>
      <c r="N404" s="31">
        <v>-199.69170162887934</v>
      </c>
      <c r="O404" s="31">
        <v>-530.96009147456903</v>
      </c>
      <c r="P404" s="31">
        <v>-530.96009147456903</v>
      </c>
      <c r="Q404" s="31">
        <v>0</v>
      </c>
      <c r="R404" s="31">
        <v>0</v>
      </c>
      <c r="S404" s="31">
        <v>0</v>
      </c>
      <c r="T404" s="32"/>
      <c r="U404" s="31">
        <v>0</v>
      </c>
    </row>
    <row r="405" spans="1:21" x14ac:dyDescent="0.25">
      <c r="A405" t="s">
        <v>49</v>
      </c>
      <c r="B405" t="s">
        <v>232</v>
      </c>
      <c r="C405" t="s">
        <v>199</v>
      </c>
      <c r="D405" t="s">
        <v>83</v>
      </c>
      <c r="E405" t="s">
        <v>222</v>
      </c>
      <c r="F405" t="s">
        <v>223</v>
      </c>
      <c r="G405" t="s">
        <v>62</v>
      </c>
      <c r="I405" t="s">
        <v>54</v>
      </c>
      <c r="J405" t="s">
        <v>237</v>
      </c>
      <c r="K405" t="s">
        <v>238</v>
      </c>
      <c r="L405" s="31">
        <v>-1611.3197095978551</v>
      </c>
      <c r="M405" s="31">
        <v>0</v>
      </c>
      <c r="N405" s="31">
        <v>-1529.3745891284011</v>
      </c>
      <c r="O405" s="31">
        <v>-81.945120469454196</v>
      </c>
      <c r="P405" s="31">
        <v>-81.945120469454196</v>
      </c>
      <c r="Q405" s="31">
        <v>0</v>
      </c>
      <c r="R405" s="31">
        <v>0</v>
      </c>
      <c r="S405" s="31">
        <v>0</v>
      </c>
      <c r="T405" s="32"/>
      <c r="U405" s="31">
        <v>0</v>
      </c>
    </row>
    <row r="406" spans="1:21" x14ac:dyDescent="0.25">
      <c r="A406" t="s">
        <v>49</v>
      </c>
      <c r="B406" t="s">
        <v>232</v>
      </c>
      <c r="C406" t="s">
        <v>199</v>
      </c>
      <c r="D406" t="s">
        <v>83</v>
      </c>
      <c r="E406" t="s">
        <v>222</v>
      </c>
      <c r="F406" t="s">
        <v>223</v>
      </c>
      <c r="G406" t="s">
        <v>62</v>
      </c>
      <c r="I406" t="s">
        <v>54</v>
      </c>
      <c r="J406" t="s">
        <v>157</v>
      </c>
      <c r="K406" t="s">
        <v>158</v>
      </c>
      <c r="L406" s="31">
        <v>-502.58117280000045</v>
      </c>
      <c r="M406" s="31">
        <v>0</v>
      </c>
      <c r="N406" s="31">
        <v>-13.81541923619311</v>
      </c>
      <c r="O406" s="31">
        <v>-488.76575356380727</v>
      </c>
      <c r="P406" s="31">
        <v>-488.76575356380727</v>
      </c>
      <c r="Q406" s="31">
        <v>0</v>
      </c>
      <c r="R406" s="31">
        <v>0</v>
      </c>
      <c r="S406" s="31">
        <v>0</v>
      </c>
      <c r="T406" s="32"/>
      <c r="U406" s="31">
        <v>0</v>
      </c>
    </row>
    <row r="407" spans="1:21" x14ac:dyDescent="0.25">
      <c r="A407" t="s">
        <v>49</v>
      </c>
      <c r="B407" t="s">
        <v>243</v>
      </c>
      <c r="C407" t="s">
        <v>199</v>
      </c>
      <c r="D407" t="s">
        <v>83</v>
      </c>
      <c r="E407" t="s">
        <v>200</v>
      </c>
      <c r="F407" t="s">
        <v>201</v>
      </c>
      <c r="G407" t="s">
        <v>62</v>
      </c>
      <c r="I407" t="s">
        <v>54</v>
      </c>
      <c r="J407" t="s">
        <v>51</v>
      </c>
      <c r="K407" t="s">
        <v>51</v>
      </c>
      <c r="L407" s="31">
        <v>-3952888.3461744948</v>
      </c>
      <c r="M407" s="31">
        <v>-1038655</v>
      </c>
      <c r="N407" s="31">
        <v>-2840894.528349001</v>
      </c>
      <c r="O407" s="31">
        <v>-1111993.8178254953</v>
      </c>
      <c r="P407" s="31">
        <v>-1111993.8178254953</v>
      </c>
      <c r="Q407" s="31">
        <v>0</v>
      </c>
      <c r="R407" s="31">
        <v>0</v>
      </c>
      <c r="S407" s="31">
        <v>0</v>
      </c>
      <c r="T407" s="32"/>
      <c r="U407" s="31">
        <v>0</v>
      </c>
    </row>
    <row r="408" spans="1:21" x14ac:dyDescent="0.25">
      <c r="A408" t="s">
        <v>49</v>
      </c>
      <c r="B408" t="s">
        <v>243</v>
      </c>
      <c r="C408" t="s">
        <v>199</v>
      </c>
      <c r="D408" t="s">
        <v>83</v>
      </c>
      <c r="E408" t="s">
        <v>200</v>
      </c>
      <c r="F408" t="s">
        <v>201</v>
      </c>
      <c r="G408" t="s">
        <v>62</v>
      </c>
      <c r="I408" t="s">
        <v>54</v>
      </c>
      <c r="J408" t="s">
        <v>266</v>
      </c>
      <c r="K408" t="s">
        <v>267</v>
      </c>
      <c r="L408" s="31">
        <v>-4336182.7298400002</v>
      </c>
      <c r="M408" s="31">
        <v>-195958.73</v>
      </c>
      <c r="N408" s="31">
        <v>-4210623.1798</v>
      </c>
      <c r="O408" s="31">
        <v>-125559.55004000012</v>
      </c>
      <c r="P408" s="31">
        <v>-125559.55004000012</v>
      </c>
      <c r="Q408" s="31">
        <v>0</v>
      </c>
      <c r="R408" s="31">
        <v>0</v>
      </c>
      <c r="S408" s="31">
        <v>0</v>
      </c>
      <c r="T408" s="32"/>
      <c r="U408" s="31">
        <v>0</v>
      </c>
    </row>
    <row r="409" spans="1:21" x14ac:dyDescent="0.25">
      <c r="A409" t="s">
        <v>49</v>
      </c>
      <c r="B409" t="s">
        <v>243</v>
      </c>
      <c r="C409" t="s">
        <v>199</v>
      </c>
      <c r="D409" t="s">
        <v>83</v>
      </c>
      <c r="E409" t="s">
        <v>200</v>
      </c>
      <c r="F409" t="s">
        <v>201</v>
      </c>
      <c r="G409" t="s">
        <v>62</v>
      </c>
      <c r="I409" t="s">
        <v>54</v>
      </c>
      <c r="J409" t="s">
        <v>268</v>
      </c>
      <c r="K409" t="s">
        <v>269</v>
      </c>
      <c r="L409" s="31">
        <v>-1687634</v>
      </c>
      <c r="M409" s="31">
        <v>0</v>
      </c>
      <c r="N409" s="31">
        <v>-1687634</v>
      </c>
      <c r="O409" s="31">
        <v>0</v>
      </c>
      <c r="P409" s="31">
        <v>0</v>
      </c>
      <c r="Q409" s="31">
        <v>0</v>
      </c>
      <c r="R409" s="31">
        <v>0</v>
      </c>
      <c r="S409" s="31">
        <v>0</v>
      </c>
      <c r="T409" s="32"/>
      <c r="U409" s="31">
        <v>0</v>
      </c>
    </row>
    <row r="410" spans="1:21" x14ac:dyDescent="0.25">
      <c r="A410" t="s">
        <v>49</v>
      </c>
      <c r="B410" t="s">
        <v>243</v>
      </c>
      <c r="C410" t="s">
        <v>199</v>
      </c>
      <c r="D410" t="s">
        <v>83</v>
      </c>
      <c r="E410" t="s">
        <v>200</v>
      </c>
      <c r="F410" t="s">
        <v>201</v>
      </c>
      <c r="G410" t="s">
        <v>62</v>
      </c>
      <c r="I410" t="s">
        <v>54</v>
      </c>
      <c r="J410" t="s">
        <v>157</v>
      </c>
      <c r="K410" t="s">
        <v>158</v>
      </c>
      <c r="L410" s="31">
        <v>-312.27600000000001</v>
      </c>
      <c r="M410" s="31">
        <v>0</v>
      </c>
      <c r="N410" s="31">
        <v>-312.27600000000001</v>
      </c>
      <c r="O410" s="31">
        <v>0</v>
      </c>
      <c r="P410" s="31">
        <v>0</v>
      </c>
      <c r="Q410" s="31">
        <v>0</v>
      </c>
      <c r="R410" s="31">
        <v>0</v>
      </c>
      <c r="S410" s="31">
        <v>0</v>
      </c>
      <c r="T410" s="32"/>
      <c r="U410" s="31">
        <v>0</v>
      </c>
    </row>
    <row r="411" spans="1:21" x14ac:dyDescent="0.25">
      <c r="A411" t="s">
        <v>49</v>
      </c>
      <c r="B411" t="s">
        <v>243</v>
      </c>
      <c r="C411" t="s">
        <v>199</v>
      </c>
      <c r="D411" t="s">
        <v>83</v>
      </c>
      <c r="E411" t="s">
        <v>203</v>
      </c>
      <c r="F411" t="s">
        <v>204</v>
      </c>
      <c r="G411" t="s">
        <v>62</v>
      </c>
      <c r="I411" t="s">
        <v>54</v>
      </c>
      <c r="J411" t="s">
        <v>51</v>
      </c>
      <c r="K411" t="s">
        <v>51</v>
      </c>
      <c r="L411" s="31">
        <v>-59822032.057256952</v>
      </c>
      <c r="M411" s="31">
        <v>-1105007</v>
      </c>
      <c r="N411" s="31">
        <v>-59300150.968188509</v>
      </c>
      <c r="O411" s="31">
        <v>-521881.08906845003</v>
      </c>
      <c r="P411" s="31">
        <v>-521881.08906845003</v>
      </c>
      <c r="Q411" s="31">
        <v>0</v>
      </c>
      <c r="R411" s="31">
        <v>0</v>
      </c>
      <c r="S411" s="31">
        <v>0</v>
      </c>
      <c r="T411" s="32"/>
      <c r="U411" s="31">
        <v>0</v>
      </c>
    </row>
    <row r="412" spans="1:21" x14ac:dyDescent="0.25">
      <c r="A412" t="s">
        <v>49</v>
      </c>
      <c r="B412" t="s">
        <v>243</v>
      </c>
      <c r="C412" t="s">
        <v>199</v>
      </c>
      <c r="D412" t="s">
        <v>83</v>
      </c>
      <c r="E412" t="s">
        <v>203</v>
      </c>
      <c r="F412" t="s">
        <v>204</v>
      </c>
      <c r="G412" t="s">
        <v>62</v>
      </c>
      <c r="I412" t="s">
        <v>54</v>
      </c>
      <c r="J412" t="s">
        <v>120</v>
      </c>
      <c r="K412" t="s">
        <v>121</v>
      </c>
      <c r="L412" s="31">
        <v>-24985.839171840005</v>
      </c>
      <c r="M412" s="31">
        <v>0</v>
      </c>
      <c r="N412" s="31">
        <v>-15395.437799999998</v>
      </c>
      <c r="O412" s="31">
        <v>-9590.4013718400074</v>
      </c>
      <c r="P412" s="31">
        <v>0</v>
      </c>
      <c r="Q412" s="31">
        <v>0</v>
      </c>
      <c r="R412" s="31">
        <v>0</v>
      </c>
      <c r="S412" s="31">
        <v>0</v>
      </c>
      <c r="T412" s="32"/>
      <c r="U412" s="31">
        <v>0</v>
      </c>
    </row>
    <row r="413" spans="1:21" x14ac:dyDescent="0.25">
      <c r="A413" t="s">
        <v>49</v>
      </c>
      <c r="B413" t="s">
        <v>243</v>
      </c>
      <c r="C413" t="s">
        <v>199</v>
      </c>
      <c r="D413" t="s">
        <v>83</v>
      </c>
      <c r="E413" t="s">
        <v>203</v>
      </c>
      <c r="F413" t="s">
        <v>204</v>
      </c>
      <c r="G413" t="s">
        <v>62</v>
      </c>
      <c r="I413" t="s">
        <v>54</v>
      </c>
      <c r="J413" t="s">
        <v>157</v>
      </c>
      <c r="K413" t="s">
        <v>158</v>
      </c>
      <c r="L413" s="31">
        <v>-2621.2739999999999</v>
      </c>
      <c r="M413" s="31">
        <v>0</v>
      </c>
      <c r="N413" s="31">
        <v>-2621.2739999999999</v>
      </c>
      <c r="O413" s="31">
        <v>0</v>
      </c>
      <c r="P413" s="31">
        <v>0</v>
      </c>
      <c r="Q413" s="31">
        <v>0</v>
      </c>
      <c r="R413" s="31">
        <v>0</v>
      </c>
      <c r="S413" s="31">
        <v>0</v>
      </c>
      <c r="T413" s="32"/>
      <c r="U413" s="31">
        <v>0</v>
      </c>
    </row>
    <row r="414" spans="1:21" x14ac:dyDescent="0.25">
      <c r="A414" t="s">
        <v>49</v>
      </c>
      <c r="B414" t="s">
        <v>243</v>
      </c>
      <c r="C414" t="s">
        <v>199</v>
      </c>
      <c r="D414" t="s">
        <v>83</v>
      </c>
      <c r="E414" t="s">
        <v>222</v>
      </c>
      <c r="F414" t="s">
        <v>223</v>
      </c>
      <c r="G414" t="s">
        <v>62</v>
      </c>
      <c r="I414" t="s">
        <v>54</v>
      </c>
      <c r="J414" t="s">
        <v>51</v>
      </c>
      <c r="K414" t="s">
        <v>51</v>
      </c>
      <c r="L414" s="31">
        <v>-22266830.017792404</v>
      </c>
      <c r="M414" s="31">
        <v>2410.0001000000007</v>
      </c>
      <c r="N414" s="31">
        <v>-21503044.813362498</v>
      </c>
      <c r="O414" s="31">
        <v>-763785.20442990167</v>
      </c>
      <c r="P414" s="31">
        <v>-763785.20442990167</v>
      </c>
      <c r="Q414" s="31">
        <v>0</v>
      </c>
      <c r="R414" s="31">
        <v>0</v>
      </c>
      <c r="S414" s="31">
        <v>0</v>
      </c>
      <c r="T414" s="32"/>
      <c r="U414" s="31">
        <v>0</v>
      </c>
    </row>
    <row r="415" spans="1:21" x14ac:dyDescent="0.25">
      <c r="A415" t="s">
        <v>49</v>
      </c>
      <c r="B415" t="s">
        <v>243</v>
      </c>
      <c r="C415" t="s">
        <v>199</v>
      </c>
      <c r="D415" t="s">
        <v>83</v>
      </c>
      <c r="E415" t="s">
        <v>222</v>
      </c>
      <c r="F415" t="s">
        <v>223</v>
      </c>
      <c r="G415" t="s">
        <v>62</v>
      </c>
      <c r="I415" t="s">
        <v>54</v>
      </c>
      <c r="J415" t="s">
        <v>120</v>
      </c>
      <c r="K415" t="s">
        <v>121</v>
      </c>
      <c r="L415" s="31">
        <v>-41305.187474826671</v>
      </c>
      <c r="M415" s="31">
        <v>0</v>
      </c>
      <c r="N415" s="31">
        <v>-25118.872199999998</v>
      </c>
      <c r="O415" s="31">
        <v>-16186.315274826677</v>
      </c>
      <c r="P415" s="31">
        <v>0</v>
      </c>
      <c r="Q415" s="31">
        <v>0</v>
      </c>
      <c r="R415" s="31">
        <v>0</v>
      </c>
      <c r="S415" s="31">
        <v>0</v>
      </c>
      <c r="T415" s="32"/>
      <c r="U415" s="31">
        <v>0</v>
      </c>
    </row>
    <row r="416" spans="1:21" x14ac:dyDescent="0.25">
      <c r="A416" t="s">
        <v>49</v>
      </c>
      <c r="B416" t="s">
        <v>243</v>
      </c>
      <c r="C416" t="s">
        <v>199</v>
      </c>
      <c r="D416" t="s">
        <v>83</v>
      </c>
      <c r="E416" t="s">
        <v>222</v>
      </c>
      <c r="F416" t="s">
        <v>223</v>
      </c>
      <c r="G416" t="s">
        <v>62</v>
      </c>
      <c r="I416" t="s">
        <v>54</v>
      </c>
      <c r="J416" t="s">
        <v>157</v>
      </c>
      <c r="K416" t="s">
        <v>158</v>
      </c>
      <c r="L416" s="31">
        <v>-246.45</v>
      </c>
      <c r="M416" s="31">
        <v>0</v>
      </c>
      <c r="N416" s="31">
        <v>-246.45</v>
      </c>
      <c r="O416" s="31">
        <v>0</v>
      </c>
      <c r="P416" s="31">
        <v>0</v>
      </c>
      <c r="Q416" s="31">
        <v>0</v>
      </c>
      <c r="R416" s="31">
        <v>0</v>
      </c>
      <c r="S416" s="31">
        <v>0</v>
      </c>
      <c r="T416" s="32"/>
      <c r="U416" s="31">
        <v>0</v>
      </c>
    </row>
    <row r="417" spans="1:21" x14ac:dyDescent="0.25">
      <c r="A417" t="s">
        <v>49</v>
      </c>
      <c r="B417" t="s">
        <v>243</v>
      </c>
      <c r="C417" t="s">
        <v>199</v>
      </c>
      <c r="D417" t="s">
        <v>83</v>
      </c>
      <c r="E417" t="s">
        <v>222</v>
      </c>
      <c r="F417" t="s">
        <v>223</v>
      </c>
      <c r="G417" t="s">
        <v>62</v>
      </c>
      <c r="I417" t="s">
        <v>54</v>
      </c>
      <c r="J417" t="s">
        <v>270</v>
      </c>
      <c r="K417" t="s">
        <v>271</v>
      </c>
      <c r="L417" s="31">
        <v>-37188</v>
      </c>
      <c r="M417" s="31">
        <v>0</v>
      </c>
      <c r="N417" s="31">
        <v>-37186</v>
      </c>
      <c r="O417" s="31">
        <v>-2</v>
      </c>
      <c r="P417" s="31">
        <v>-2</v>
      </c>
      <c r="Q417" s="31">
        <v>0</v>
      </c>
      <c r="R417" s="31">
        <v>0</v>
      </c>
      <c r="S417" s="31">
        <v>0</v>
      </c>
      <c r="T417" s="32"/>
      <c r="U417" s="31">
        <v>0</v>
      </c>
    </row>
    <row r="418" spans="1:21" x14ac:dyDescent="0.25">
      <c r="A418" t="s">
        <v>49</v>
      </c>
      <c r="B418" t="s">
        <v>272</v>
      </c>
      <c r="C418" t="s">
        <v>95</v>
      </c>
      <c r="D418" t="s">
        <v>96</v>
      </c>
      <c r="E418" t="s">
        <v>112</v>
      </c>
      <c r="F418" t="s">
        <v>113</v>
      </c>
      <c r="G418" t="s">
        <v>62</v>
      </c>
      <c r="I418" t="s">
        <v>54</v>
      </c>
      <c r="J418" t="s">
        <v>51</v>
      </c>
      <c r="K418" t="s">
        <v>51</v>
      </c>
      <c r="L418" s="31">
        <v>-1614413.3733148677</v>
      </c>
      <c r="M418" s="31">
        <v>-864606</v>
      </c>
      <c r="N418" s="31">
        <v>-558982.51949584763</v>
      </c>
      <c r="O418" s="31">
        <v>-1055430.8538190185</v>
      </c>
      <c r="P418" s="31">
        <v>-749807.3733148668</v>
      </c>
      <c r="Q418" s="31">
        <v>0</v>
      </c>
      <c r="R418" s="31">
        <v>0</v>
      </c>
      <c r="S418" s="31">
        <v>0</v>
      </c>
      <c r="T418" s="32"/>
      <c r="U418" s="31">
        <v>0</v>
      </c>
    </row>
    <row r="419" spans="1:21" x14ac:dyDescent="0.25">
      <c r="A419" t="s">
        <v>49</v>
      </c>
      <c r="B419" t="s">
        <v>272</v>
      </c>
      <c r="C419" t="s">
        <v>95</v>
      </c>
      <c r="D419" t="s">
        <v>96</v>
      </c>
      <c r="E419" t="s">
        <v>112</v>
      </c>
      <c r="F419" t="s">
        <v>113</v>
      </c>
      <c r="G419" t="s">
        <v>62</v>
      </c>
      <c r="I419" t="s">
        <v>54</v>
      </c>
      <c r="J419" t="s">
        <v>120</v>
      </c>
      <c r="K419" t="s">
        <v>121</v>
      </c>
      <c r="L419" s="31">
        <v>-24527.032479674799</v>
      </c>
      <c r="M419" s="31">
        <v>0</v>
      </c>
      <c r="N419" s="31">
        <v>-19453.210569918701</v>
      </c>
      <c r="O419" s="31">
        <v>-5073.8219097560959</v>
      </c>
      <c r="P419" s="31">
        <v>0</v>
      </c>
      <c r="Q419" s="31">
        <v>0</v>
      </c>
      <c r="R419" s="31">
        <v>0</v>
      </c>
      <c r="S419" s="31">
        <v>0</v>
      </c>
      <c r="T419" s="32"/>
      <c r="U419" s="31">
        <v>0</v>
      </c>
    </row>
    <row r="420" spans="1:21" x14ac:dyDescent="0.25">
      <c r="A420" t="s">
        <v>49</v>
      </c>
      <c r="B420" t="s">
        <v>272</v>
      </c>
      <c r="C420" t="s">
        <v>95</v>
      </c>
      <c r="D420" t="s">
        <v>96</v>
      </c>
      <c r="E420" t="s">
        <v>112</v>
      </c>
      <c r="F420" t="s">
        <v>113</v>
      </c>
      <c r="G420" t="s">
        <v>62</v>
      </c>
      <c r="I420" t="s">
        <v>54</v>
      </c>
      <c r="J420" t="s">
        <v>275</v>
      </c>
      <c r="K420" t="s">
        <v>276</v>
      </c>
      <c r="L420" s="31">
        <v>-1863303.9999000002</v>
      </c>
      <c r="M420" s="31">
        <v>-1863304.0000000002</v>
      </c>
      <c r="N420" s="31">
        <v>-893867.08939999994</v>
      </c>
      <c r="O420" s="31">
        <v>-969436.91050000035</v>
      </c>
      <c r="P420" s="31">
        <v>0</v>
      </c>
      <c r="Q420" s="31">
        <v>0</v>
      </c>
      <c r="R420" s="31">
        <v>0</v>
      </c>
      <c r="S420" s="31">
        <v>0</v>
      </c>
      <c r="T420" s="32"/>
      <c r="U420" s="31">
        <f>VORM3_konto!$M420-VORM3_konto!$N420</f>
        <v>-969436.91060000029</v>
      </c>
    </row>
    <row r="421" spans="1:21" x14ac:dyDescent="0.25">
      <c r="A421" t="s">
        <v>49</v>
      </c>
      <c r="B421" t="s">
        <v>272</v>
      </c>
      <c r="C421" t="s">
        <v>95</v>
      </c>
      <c r="D421" t="s">
        <v>96</v>
      </c>
      <c r="E421" t="s">
        <v>114</v>
      </c>
      <c r="F421" t="s">
        <v>115</v>
      </c>
      <c r="G421" t="s">
        <v>62</v>
      </c>
      <c r="I421" t="s">
        <v>54</v>
      </c>
      <c r="J421" t="s">
        <v>51</v>
      </c>
      <c r="K421" t="s">
        <v>51</v>
      </c>
      <c r="L421" s="31">
        <v>-1788174.6262151324</v>
      </c>
      <c r="M421" s="31">
        <v>-118815</v>
      </c>
      <c r="N421" s="31">
        <v>-1724716.9490041523</v>
      </c>
      <c r="O421" s="31">
        <v>-63457.677210980153</v>
      </c>
      <c r="P421" s="31">
        <v>-63457.677210980153</v>
      </c>
      <c r="Q421" s="31">
        <v>0</v>
      </c>
      <c r="R421" s="31">
        <v>0</v>
      </c>
      <c r="S421" s="31">
        <v>0</v>
      </c>
      <c r="T421" s="32"/>
      <c r="U421" s="31">
        <v>0</v>
      </c>
    </row>
    <row r="422" spans="1:21" x14ac:dyDescent="0.25">
      <c r="A422" t="s">
        <v>49</v>
      </c>
      <c r="B422" t="s">
        <v>272</v>
      </c>
      <c r="C422" t="s">
        <v>95</v>
      </c>
      <c r="D422" t="s">
        <v>96</v>
      </c>
      <c r="E422" t="s">
        <v>114</v>
      </c>
      <c r="F422" t="s">
        <v>115</v>
      </c>
      <c r="G422" t="s">
        <v>62</v>
      </c>
      <c r="I422" t="s">
        <v>54</v>
      </c>
      <c r="J422" t="s">
        <v>120</v>
      </c>
      <c r="K422" t="s">
        <v>121</v>
      </c>
      <c r="L422" s="31">
        <v>-158286.89752032515</v>
      </c>
      <c r="M422" s="31">
        <v>0</v>
      </c>
      <c r="N422" s="31">
        <v>-132242.34943008132</v>
      </c>
      <c r="O422" s="31">
        <v>-26044.548090243843</v>
      </c>
      <c r="P422" s="31">
        <v>0</v>
      </c>
      <c r="Q422" s="31">
        <v>0</v>
      </c>
      <c r="R422" s="31">
        <v>0</v>
      </c>
      <c r="S422" s="31">
        <v>0</v>
      </c>
      <c r="T422" s="32"/>
      <c r="U422" s="31">
        <v>0</v>
      </c>
    </row>
    <row r="423" spans="1:21" x14ac:dyDescent="0.25">
      <c r="A423" t="s">
        <v>49</v>
      </c>
      <c r="B423" t="s">
        <v>272</v>
      </c>
      <c r="C423" t="s">
        <v>95</v>
      </c>
      <c r="D423" t="s">
        <v>96</v>
      </c>
      <c r="E423" t="s">
        <v>114</v>
      </c>
      <c r="F423" t="s">
        <v>115</v>
      </c>
      <c r="G423" t="s">
        <v>62</v>
      </c>
      <c r="I423" t="s">
        <v>54</v>
      </c>
      <c r="J423" t="s">
        <v>239</v>
      </c>
      <c r="K423" t="s">
        <v>240</v>
      </c>
      <c r="L423" s="31">
        <v>-28381.559900000004</v>
      </c>
      <c r="M423" s="31">
        <v>0</v>
      </c>
      <c r="N423" s="31">
        <v>-28381.39</v>
      </c>
      <c r="O423" s="31">
        <v>-0.16990000000441796</v>
      </c>
      <c r="P423" s="31">
        <v>-0.16990000000441796</v>
      </c>
      <c r="Q423" s="31">
        <v>0</v>
      </c>
      <c r="R423" s="31">
        <v>0</v>
      </c>
      <c r="S423" s="31">
        <v>0</v>
      </c>
      <c r="T423" s="32"/>
      <c r="U423" s="31">
        <v>0</v>
      </c>
    </row>
    <row r="424" spans="1:21" x14ac:dyDescent="0.25">
      <c r="A424" t="s">
        <v>49</v>
      </c>
      <c r="B424" t="s">
        <v>277</v>
      </c>
      <c r="C424" t="s">
        <v>199</v>
      </c>
      <c r="D424" t="s">
        <v>83</v>
      </c>
      <c r="E424" t="s">
        <v>200</v>
      </c>
      <c r="F424" t="s">
        <v>201</v>
      </c>
      <c r="G424" t="s">
        <v>62</v>
      </c>
      <c r="I424" t="s">
        <v>54</v>
      </c>
      <c r="J424" t="s">
        <v>51</v>
      </c>
      <c r="K424" t="s">
        <v>51</v>
      </c>
      <c r="L424" s="31">
        <v>-8943830.3396899998</v>
      </c>
      <c r="M424" s="31">
        <v>-4439328.34</v>
      </c>
      <c r="N424" s="31">
        <v>-6684025.5977000007</v>
      </c>
      <c r="O424" s="31">
        <v>-2259804.7419899995</v>
      </c>
      <c r="P424" s="31">
        <v>-2259804.7419899995</v>
      </c>
      <c r="Q424" s="31">
        <v>0</v>
      </c>
      <c r="R424" s="31">
        <v>0</v>
      </c>
      <c r="S424" s="31">
        <v>0</v>
      </c>
      <c r="T424" s="32"/>
      <c r="U424" s="31">
        <v>0</v>
      </c>
    </row>
    <row r="425" spans="1:21" x14ac:dyDescent="0.25">
      <c r="A425" t="s">
        <v>49</v>
      </c>
      <c r="B425" t="s">
        <v>277</v>
      </c>
      <c r="C425" t="s">
        <v>199</v>
      </c>
      <c r="D425" t="s">
        <v>83</v>
      </c>
      <c r="E425" t="s">
        <v>200</v>
      </c>
      <c r="F425" t="s">
        <v>201</v>
      </c>
      <c r="G425" t="s">
        <v>62</v>
      </c>
      <c r="I425" t="s">
        <v>54</v>
      </c>
      <c r="J425" t="s">
        <v>228</v>
      </c>
      <c r="K425" t="s">
        <v>229</v>
      </c>
      <c r="L425" s="31">
        <v>-82300</v>
      </c>
      <c r="M425" s="31">
        <v>0</v>
      </c>
      <c r="N425" s="31">
        <v>-82300</v>
      </c>
      <c r="O425" s="31">
        <v>0</v>
      </c>
      <c r="P425" s="31">
        <v>0</v>
      </c>
      <c r="Q425" s="31">
        <v>0</v>
      </c>
      <c r="R425" s="31">
        <v>0</v>
      </c>
      <c r="S425" s="31">
        <v>0</v>
      </c>
      <c r="T425" s="32"/>
      <c r="U425" s="31">
        <v>0</v>
      </c>
    </row>
    <row r="426" spans="1:21" x14ac:dyDescent="0.25">
      <c r="A426" t="s">
        <v>49</v>
      </c>
      <c r="B426" t="s">
        <v>277</v>
      </c>
      <c r="C426" t="s">
        <v>199</v>
      </c>
      <c r="D426" t="s">
        <v>83</v>
      </c>
      <c r="E426" t="s">
        <v>200</v>
      </c>
      <c r="F426" t="s">
        <v>201</v>
      </c>
      <c r="G426" t="s">
        <v>62</v>
      </c>
      <c r="I426" t="s">
        <v>54</v>
      </c>
      <c r="J426" t="s">
        <v>266</v>
      </c>
      <c r="K426" t="s">
        <v>267</v>
      </c>
      <c r="L426" s="31">
        <v>-1809990.4897999999</v>
      </c>
      <c r="M426" s="31">
        <v>-252947.49</v>
      </c>
      <c r="N426" s="31">
        <v>-1729945.6793000002</v>
      </c>
      <c r="O426" s="31">
        <v>-80044.810499999789</v>
      </c>
      <c r="P426" s="31">
        <v>-80044.810499999789</v>
      </c>
      <c r="Q426" s="31">
        <v>0</v>
      </c>
      <c r="R426" s="31">
        <v>0</v>
      </c>
      <c r="S426" s="31">
        <v>0</v>
      </c>
      <c r="T426" s="32"/>
      <c r="U426" s="31">
        <v>0</v>
      </c>
    </row>
    <row r="427" spans="1:21" x14ac:dyDescent="0.25">
      <c r="A427" t="s">
        <v>49</v>
      </c>
      <c r="B427" t="s">
        <v>277</v>
      </c>
      <c r="C427" t="s">
        <v>199</v>
      </c>
      <c r="D427" t="s">
        <v>83</v>
      </c>
      <c r="E427" t="s">
        <v>200</v>
      </c>
      <c r="F427" t="s">
        <v>201</v>
      </c>
      <c r="G427" t="s">
        <v>62</v>
      </c>
      <c r="I427" t="s">
        <v>54</v>
      </c>
      <c r="J427" t="s">
        <v>268</v>
      </c>
      <c r="K427" t="s">
        <v>269</v>
      </c>
      <c r="L427" s="31">
        <v>-631072.99990000005</v>
      </c>
      <c r="M427" s="31">
        <v>0</v>
      </c>
      <c r="N427" s="31">
        <v>-631072.99999999988</v>
      </c>
      <c r="O427" s="31">
        <v>9.9999931990168989E-5</v>
      </c>
      <c r="P427" s="31">
        <v>0</v>
      </c>
      <c r="Q427" s="31">
        <v>0</v>
      </c>
      <c r="R427" s="31">
        <v>0</v>
      </c>
      <c r="S427" s="31">
        <v>0</v>
      </c>
      <c r="T427" s="32"/>
      <c r="U427" s="31">
        <v>0</v>
      </c>
    </row>
    <row r="428" spans="1:21" x14ac:dyDescent="0.25">
      <c r="A428" t="s">
        <v>49</v>
      </c>
      <c r="B428" t="s">
        <v>277</v>
      </c>
      <c r="C428" t="s">
        <v>199</v>
      </c>
      <c r="D428" t="s">
        <v>83</v>
      </c>
      <c r="E428" t="s">
        <v>200</v>
      </c>
      <c r="F428" t="s">
        <v>201</v>
      </c>
      <c r="G428" t="s">
        <v>62</v>
      </c>
      <c r="I428" t="s">
        <v>54</v>
      </c>
      <c r="J428" t="s">
        <v>280</v>
      </c>
      <c r="K428" t="s">
        <v>281</v>
      </c>
      <c r="L428" s="31">
        <v>-11339786.9999</v>
      </c>
      <c r="M428" s="31">
        <v>0</v>
      </c>
      <c r="N428" s="31">
        <v>-8116158.9693999998</v>
      </c>
      <c r="O428" s="31">
        <v>-3223628.0305000022</v>
      </c>
      <c r="P428" s="31">
        <v>-3223628.0305000022</v>
      </c>
      <c r="Q428" s="31">
        <v>0</v>
      </c>
      <c r="R428" s="31">
        <v>0</v>
      </c>
      <c r="S428" s="31">
        <v>0</v>
      </c>
      <c r="T428" s="32"/>
      <c r="U428" s="31">
        <v>0</v>
      </c>
    </row>
    <row r="429" spans="1:21" x14ac:dyDescent="0.25">
      <c r="A429" t="s">
        <v>49</v>
      </c>
      <c r="B429" t="s">
        <v>277</v>
      </c>
      <c r="C429" t="s">
        <v>199</v>
      </c>
      <c r="D429" t="s">
        <v>83</v>
      </c>
      <c r="E429" t="s">
        <v>200</v>
      </c>
      <c r="F429" t="s">
        <v>201</v>
      </c>
      <c r="G429" t="s">
        <v>62</v>
      </c>
      <c r="I429" t="s">
        <v>54</v>
      </c>
      <c r="J429" t="s">
        <v>282</v>
      </c>
      <c r="K429" t="s">
        <v>283</v>
      </c>
      <c r="L429" s="31">
        <v>-235370.0398</v>
      </c>
      <c r="M429" s="31">
        <v>-235370.0399</v>
      </c>
      <c r="N429" s="31">
        <v>-235369.99980000002</v>
      </c>
      <c r="O429" s="31">
        <v>-4.0000000008149073E-2</v>
      </c>
      <c r="P429" s="31">
        <v>0</v>
      </c>
      <c r="Q429" s="31">
        <v>0</v>
      </c>
      <c r="R429" s="31">
        <v>0</v>
      </c>
      <c r="S429" s="31">
        <v>0</v>
      </c>
      <c r="T429" s="32"/>
      <c r="U429" s="31">
        <v>0</v>
      </c>
    </row>
    <row r="430" spans="1:21" x14ac:dyDescent="0.25">
      <c r="A430" t="s">
        <v>49</v>
      </c>
      <c r="B430" t="s">
        <v>277</v>
      </c>
      <c r="C430" t="s">
        <v>199</v>
      </c>
      <c r="D430" t="s">
        <v>83</v>
      </c>
      <c r="E430" t="s">
        <v>200</v>
      </c>
      <c r="F430" t="s">
        <v>201</v>
      </c>
      <c r="G430" t="s">
        <v>62</v>
      </c>
      <c r="I430" t="s">
        <v>54</v>
      </c>
      <c r="J430" t="s">
        <v>264</v>
      </c>
      <c r="K430" t="s">
        <v>265</v>
      </c>
      <c r="L430" s="31">
        <v>-199999.99979999999</v>
      </c>
      <c r="M430" s="31">
        <v>-199999.99990000002</v>
      </c>
      <c r="N430" s="31">
        <v>-199999.99999999994</v>
      </c>
      <c r="O430" s="31">
        <v>1.9999995856778696E-4</v>
      </c>
      <c r="P430" s="31">
        <v>0</v>
      </c>
      <c r="Q430" s="31">
        <v>0</v>
      </c>
      <c r="R430" s="31">
        <v>0</v>
      </c>
      <c r="S430" s="31">
        <v>0</v>
      </c>
      <c r="T430" s="32"/>
      <c r="U430" s="31">
        <v>0</v>
      </c>
    </row>
    <row r="431" spans="1:21" x14ac:dyDescent="0.25">
      <c r="A431" t="s">
        <v>49</v>
      </c>
      <c r="B431" t="s">
        <v>50</v>
      </c>
      <c r="C431" t="s">
        <v>51</v>
      </c>
      <c r="D431" t="s">
        <v>51</v>
      </c>
      <c r="E431" t="s">
        <v>51</v>
      </c>
      <c r="F431" t="s">
        <v>51</v>
      </c>
      <c r="G431" t="s">
        <v>52</v>
      </c>
      <c r="H431" t="s">
        <v>53</v>
      </c>
      <c r="I431" t="s">
        <v>54</v>
      </c>
      <c r="J431" t="s">
        <v>51</v>
      </c>
      <c r="K431" t="s">
        <v>51</v>
      </c>
      <c r="L431" s="31">
        <v>-6999999.9999000002</v>
      </c>
      <c r="M431" s="31">
        <v>-3000000</v>
      </c>
      <c r="N431" s="31">
        <v>-7000000</v>
      </c>
      <c r="O431" s="31">
        <v>9.999983012676239E-5</v>
      </c>
      <c r="P431" s="31">
        <v>0</v>
      </c>
      <c r="Q431" s="31">
        <v>0</v>
      </c>
      <c r="R431" s="31">
        <v>0</v>
      </c>
      <c r="S431" s="31">
        <v>0</v>
      </c>
      <c r="T431" s="32"/>
      <c r="U431" s="31">
        <v>0</v>
      </c>
    </row>
    <row r="432" spans="1:21" x14ac:dyDescent="0.25">
      <c r="A432" t="s">
        <v>49</v>
      </c>
      <c r="B432" t="s">
        <v>50</v>
      </c>
      <c r="C432" t="s">
        <v>51</v>
      </c>
      <c r="D432" t="s">
        <v>51</v>
      </c>
      <c r="E432" t="s">
        <v>51</v>
      </c>
      <c r="F432" t="s">
        <v>51</v>
      </c>
      <c r="G432" t="s">
        <v>52</v>
      </c>
      <c r="H432" t="s">
        <v>55</v>
      </c>
      <c r="I432" t="s">
        <v>54</v>
      </c>
      <c r="J432" t="s">
        <v>56</v>
      </c>
      <c r="K432" t="s">
        <v>57</v>
      </c>
      <c r="L432" s="31">
        <v>-1599999.9999000002</v>
      </c>
      <c r="M432" s="31">
        <v>-800000</v>
      </c>
      <c r="N432" s="31">
        <v>-1600000</v>
      </c>
      <c r="O432" s="31">
        <v>9.999983012676239E-5</v>
      </c>
      <c r="P432" s="31">
        <v>0</v>
      </c>
      <c r="Q432" s="31">
        <v>0</v>
      </c>
      <c r="R432" s="31">
        <v>0</v>
      </c>
      <c r="S432" s="31">
        <v>0</v>
      </c>
      <c r="T432" s="32"/>
      <c r="U432" s="31">
        <v>0</v>
      </c>
    </row>
    <row r="433" spans="1:21" x14ac:dyDescent="0.25">
      <c r="A433" t="s">
        <v>49</v>
      </c>
      <c r="B433" t="s">
        <v>50</v>
      </c>
      <c r="C433" t="s">
        <v>58</v>
      </c>
      <c r="D433" t="s">
        <v>59</v>
      </c>
      <c r="E433" t="s">
        <v>60</v>
      </c>
      <c r="F433" t="s">
        <v>61</v>
      </c>
      <c r="G433" t="s">
        <v>62</v>
      </c>
      <c r="H433" t="s">
        <v>65</v>
      </c>
      <c r="I433" t="s">
        <v>54</v>
      </c>
      <c r="J433" t="s">
        <v>51</v>
      </c>
      <c r="K433" t="s">
        <v>51</v>
      </c>
      <c r="L433" s="31">
        <v>0</v>
      </c>
      <c r="M433" s="31">
        <v>0</v>
      </c>
      <c r="N433" s="31">
        <v>0</v>
      </c>
      <c r="O433" s="31">
        <v>0</v>
      </c>
      <c r="P433" s="31">
        <v>0</v>
      </c>
      <c r="Q433" s="31">
        <v>-166369.06797235023</v>
      </c>
      <c r="R433" s="31">
        <v>0</v>
      </c>
      <c r="S433" s="31">
        <v>-166369.06797235023</v>
      </c>
      <c r="T433" s="32"/>
      <c r="U433" s="31">
        <v>0</v>
      </c>
    </row>
    <row r="434" spans="1:21" x14ac:dyDescent="0.25">
      <c r="A434" t="s">
        <v>49</v>
      </c>
      <c r="B434" t="s">
        <v>50</v>
      </c>
      <c r="C434" t="s">
        <v>58</v>
      </c>
      <c r="D434" t="s">
        <v>59</v>
      </c>
      <c r="E434" t="s">
        <v>60</v>
      </c>
      <c r="F434" t="s">
        <v>61</v>
      </c>
      <c r="G434" t="s">
        <v>62</v>
      </c>
      <c r="H434" t="s">
        <v>63</v>
      </c>
      <c r="I434" t="s">
        <v>54</v>
      </c>
      <c r="J434" t="s">
        <v>51</v>
      </c>
      <c r="K434" t="s">
        <v>51</v>
      </c>
      <c r="L434" s="31">
        <v>0</v>
      </c>
      <c r="M434" s="31">
        <v>0</v>
      </c>
      <c r="N434" s="31">
        <v>0</v>
      </c>
      <c r="O434" s="31">
        <v>0</v>
      </c>
      <c r="P434" s="31">
        <v>0</v>
      </c>
      <c r="Q434" s="31">
        <v>-217442.20032258064</v>
      </c>
      <c r="R434" s="31">
        <v>0</v>
      </c>
      <c r="S434" s="31">
        <v>-217442.20032258064</v>
      </c>
      <c r="T434" s="32"/>
      <c r="U434" s="31">
        <v>0</v>
      </c>
    </row>
    <row r="435" spans="1:21" x14ac:dyDescent="0.25">
      <c r="A435" t="s">
        <v>49</v>
      </c>
      <c r="B435" t="s">
        <v>50</v>
      </c>
      <c r="C435" t="s">
        <v>58</v>
      </c>
      <c r="D435" t="s">
        <v>59</v>
      </c>
      <c r="E435" t="s">
        <v>60</v>
      </c>
      <c r="F435" t="s">
        <v>61</v>
      </c>
      <c r="G435" t="s">
        <v>62</v>
      </c>
      <c r="H435" t="s">
        <v>64</v>
      </c>
      <c r="I435" t="s">
        <v>54</v>
      </c>
      <c r="J435" t="s">
        <v>51</v>
      </c>
      <c r="K435" t="s">
        <v>51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-36042.234415101026</v>
      </c>
      <c r="R435" s="31">
        <v>0</v>
      </c>
      <c r="S435" s="31">
        <v>-36042.234415101026</v>
      </c>
      <c r="T435" s="32"/>
      <c r="U435" s="31">
        <v>0</v>
      </c>
    </row>
    <row r="436" spans="1:21" x14ac:dyDescent="0.25">
      <c r="A436" t="s">
        <v>49</v>
      </c>
      <c r="B436" t="s">
        <v>50</v>
      </c>
      <c r="C436" t="s">
        <v>58</v>
      </c>
      <c r="D436" t="s">
        <v>59</v>
      </c>
      <c r="E436" t="s">
        <v>66</v>
      </c>
      <c r="F436" t="s">
        <v>67</v>
      </c>
      <c r="G436" t="s">
        <v>62</v>
      </c>
      <c r="H436" t="s">
        <v>65</v>
      </c>
      <c r="I436" t="s">
        <v>54</v>
      </c>
      <c r="J436" t="s">
        <v>51</v>
      </c>
      <c r="K436" t="s">
        <v>51</v>
      </c>
      <c r="L436" s="31">
        <v>0</v>
      </c>
      <c r="M436" s="31">
        <v>0</v>
      </c>
      <c r="N436" s="31">
        <v>0</v>
      </c>
      <c r="O436" s="31">
        <v>0</v>
      </c>
      <c r="P436" s="31">
        <v>0</v>
      </c>
      <c r="Q436" s="31">
        <v>-36346.427188940084</v>
      </c>
      <c r="R436" s="31">
        <v>0</v>
      </c>
      <c r="S436" s="31">
        <v>-36346.427188940084</v>
      </c>
      <c r="T436" s="32"/>
      <c r="U436" s="31">
        <v>0</v>
      </c>
    </row>
    <row r="437" spans="1:21" x14ac:dyDescent="0.25">
      <c r="A437" t="s">
        <v>49</v>
      </c>
      <c r="B437" t="s">
        <v>50</v>
      </c>
      <c r="C437" t="s">
        <v>58</v>
      </c>
      <c r="D437" t="s">
        <v>59</v>
      </c>
      <c r="E437" t="s">
        <v>66</v>
      </c>
      <c r="F437" t="s">
        <v>67</v>
      </c>
      <c r="G437" t="s">
        <v>62</v>
      </c>
      <c r="H437" t="s">
        <v>63</v>
      </c>
      <c r="I437" t="s">
        <v>54</v>
      </c>
      <c r="J437" t="s">
        <v>51</v>
      </c>
      <c r="K437" t="s">
        <v>51</v>
      </c>
      <c r="L437" s="31">
        <v>0</v>
      </c>
      <c r="M437" s="31">
        <v>0</v>
      </c>
      <c r="N437" s="31">
        <v>0</v>
      </c>
      <c r="O437" s="31">
        <v>0</v>
      </c>
      <c r="P437" s="31">
        <v>0</v>
      </c>
      <c r="Q437" s="31">
        <v>-1383072.0061290322</v>
      </c>
      <c r="R437" s="44">
        <v>554126</v>
      </c>
      <c r="S437" s="44">
        <f>Q437+R437</f>
        <v>-828946.00612903223</v>
      </c>
      <c r="T437" s="32"/>
      <c r="U437" s="31">
        <v>0</v>
      </c>
    </row>
    <row r="438" spans="1:21" x14ac:dyDescent="0.25">
      <c r="A438" t="s">
        <v>49</v>
      </c>
      <c r="B438" t="s">
        <v>50</v>
      </c>
      <c r="C438" t="s">
        <v>58</v>
      </c>
      <c r="D438" t="s">
        <v>59</v>
      </c>
      <c r="E438" t="s">
        <v>66</v>
      </c>
      <c r="F438" t="s">
        <v>67</v>
      </c>
      <c r="G438" t="s">
        <v>62</v>
      </c>
      <c r="H438" t="s">
        <v>64</v>
      </c>
      <c r="I438" t="s">
        <v>54</v>
      </c>
      <c r="J438" t="s">
        <v>51</v>
      </c>
      <c r="K438" t="s">
        <v>51</v>
      </c>
      <c r="L438" s="31">
        <v>0</v>
      </c>
      <c r="M438" s="31">
        <v>0</v>
      </c>
      <c r="N438" s="31">
        <v>0</v>
      </c>
      <c r="O438" s="31">
        <v>0</v>
      </c>
      <c r="P438" s="31">
        <v>0</v>
      </c>
      <c r="Q438" s="31">
        <v>-14067.693766040407</v>
      </c>
      <c r="R438" s="31">
        <v>0</v>
      </c>
      <c r="S438" s="31">
        <v>-14067.693766040407</v>
      </c>
      <c r="T438" s="32"/>
      <c r="U438" s="31">
        <v>0</v>
      </c>
    </row>
    <row r="439" spans="1:21" x14ac:dyDescent="0.25">
      <c r="A439" t="s">
        <v>49</v>
      </c>
      <c r="B439" t="s">
        <v>50</v>
      </c>
      <c r="C439" t="s">
        <v>58</v>
      </c>
      <c r="D439" t="s">
        <v>59</v>
      </c>
      <c r="E439" t="s">
        <v>66</v>
      </c>
      <c r="F439" t="s">
        <v>67</v>
      </c>
      <c r="G439" t="s">
        <v>62</v>
      </c>
      <c r="H439" t="s">
        <v>63</v>
      </c>
      <c r="I439" t="s">
        <v>54</v>
      </c>
      <c r="J439" t="s">
        <v>68</v>
      </c>
      <c r="K439" t="s">
        <v>69</v>
      </c>
      <c r="L439" s="31">
        <v>0</v>
      </c>
      <c r="M439" s="31">
        <v>0</v>
      </c>
      <c r="N439" s="31">
        <v>0</v>
      </c>
      <c r="O439" s="31">
        <v>0</v>
      </c>
      <c r="P439" s="31">
        <v>0</v>
      </c>
      <c r="Q439" s="31">
        <v>-2580000</v>
      </c>
      <c r="R439" s="44">
        <v>380000</v>
      </c>
      <c r="S439" s="44">
        <f>Q439+R439</f>
        <v>-2200000</v>
      </c>
      <c r="T439" s="32"/>
      <c r="U439" s="31">
        <v>0</v>
      </c>
    </row>
    <row r="440" spans="1:21" x14ac:dyDescent="0.25">
      <c r="A440" t="s">
        <v>49</v>
      </c>
      <c r="B440" t="s">
        <v>50</v>
      </c>
      <c r="C440" t="s">
        <v>58</v>
      </c>
      <c r="D440" t="s">
        <v>59</v>
      </c>
      <c r="E440" t="s">
        <v>70</v>
      </c>
      <c r="F440" t="s">
        <v>71</v>
      </c>
      <c r="G440" t="s">
        <v>62</v>
      </c>
      <c r="H440" t="s">
        <v>63</v>
      </c>
      <c r="I440" t="s">
        <v>54</v>
      </c>
      <c r="J440" t="s">
        <v>51</v>
      </c>
      <c r="K440" t="s">
        <v>51</v>
      </c>
      <c r="L440" s="31">
        <v>0</v>
      </c>
      <c r="M440" s="31">
        <v>0</v>
      </c>
      <c r="N440" s="31">
        <v>0</v>
      </c>
      <c r="O440" s="31">
        <v>0</v>
      </c>
      <c r="P440" s="31">
        <v>0</v>
      </c>
      <c r="Q440" s="31">
        <v>-556714.70335806441</v>
      </c>
      <c r="R440" s="31">
        <v>0</v>
      </c>
      <c r="S440" s="31">
        <v>-556714.70335806441</v>
      </c>
      <c r="T440" s="32"/>
      <c r="U440" s="31">
        <v>0</v>
      </c>
    </row>
    <row r="441" spans="1:21" x14ac:dyDescent="0.25">
      <c r="A441" t="s">
        <v>49</v>
      </c>
      <c r="B441" t="s">
        <v>50</v>
      </c>
      <c r="C441" t="s">
        <v>58</v>
      </c>
      <c r="D441" t="s">
        <v>59</v>
      </c>
      <c r="E441" t="s">
        <v>70</v>
      </c>
      <c r="F441" t="s">
        <v>71</v>
      </c>
      <c r="G441" t="s">
        <v>62</v>
      </c>
      <c r="H441" t="s">
        <v>64</v>
      </c>
      <c r="I441" t="s">
        <v>54</v>
      </c>
      <c r="J441" t="s">
        <v>51</v>
      </c>
      <c r="K441" t="s">
        <v>51</v>
      </c>
      <c r="L441" s="31">
        <v>0</v>
      </c>
      <c r="M441" s="31">
        <v>0</v>
      </c>
      <c r="N441" s="31">
        <v>0</v>
      </c>
      <c r="O441" s="31">
        <v>0</v>
      </c>
      <c r="P441" s="31">
        <v>0</v>
      </c>
      <c r="Q441" s="31">
        <v>-67489.785674937957</v>
      </c>
      <c r="R441" s="31">
        <v>0</v>
      </c>
      <c r="S441" s="31">
        <v>-67489.785674937957</v>
      </c>
      <c r="T441" s="32"/>
      <c r="U441" s="31">
        <v>0</v>
      </c>
    </row>
    <row r="442" spans="1:21" x14ac:dyDescent="0.25">
      <c r="A442" t="s">
        <v>49</v>
      </c>
      <c r="B442" t="s">
        <v>50</v>
      </c>
      <c r="C442" t="s">
        <v>58</v>
      </c>
      <c r="D442" t="s">
        <v>59</v>
      </c>
      <c r="E442" t="s">
        <v>70</v>
      </c>
      <c r="F442" t="s">
        <v>71</v>
      </c>
      <c r="G442" t="s">
        <v>62</v>
      </c>
      <c r="H442" t="s">
        <v>65</v>
      </c>
      <c r="I442" t="s">
        <v>54</v>
      </c>
      <c r="J442" t="s">
        <v>51</v>
      </c>
      <c r="K442" t="s">
        <v>51</v>
      </c>
      <c r="L442" s="31">
        <v>0</v>
      </c>
      <c r="M442" s="31">
        <v>0</v>
      </c>
      <c r="N442" s="31">
        <v>0</v>
      </c>
      <c r="O442" s="31">
        <v>0</v>
      </c>
      <c r="P442" s="31">
        <v>0</v>
      </c>
      <c r="Q442" s="31">
        <v>-235530.2606064516</v>
      </c>
      <c r="R442" s="31">
        <v>0</v>
      </c>
      <c r="S442" s="31">
        <v>-235530.2606064516</v>
      </c>
      <c r="T442" s="32"/>
      <c r="U442" s="31">
        <v>0</v>
      </c>
    </row>
    <row r="443" spans="1:21" x14ac:dyDescent="0.25">
      <c r="A443" t="s">
        <v>49</v>
      </c>
      <c r="B443" t="s">
        <v>50</v>
      </c>
      <c r="C443" t="s">
        <v>58</v>
      </c>
      <c r="D443" t="s">
        <v>59</v>
      </c>
      <c r="E443" t="s">
        <v>70</v>
      </c>
      <c r="F443" t="s">
        <v>71</v>
      </c>
      <c r="G443" t="s">
        <v>62</v>
      </c>
      <c r="H443" t="s">
        <v>63</v>
      </c>
      <c r="I443" t="s">
        <v>54</v>
      </c>
      <c r="J443" t="s">
        <v>72</v>
      </c>
      <c r="K443" t="s">
        <v>73</v>
      </c>
      <c r="L443" s="31">
        <v>0</v>
      </c>
      <c r="M443" s="31">
        <v>0</v>
      </c>
      <c r="N443" s="31">
        <v>0</v>
      </c>
      <c r="O443" s="31">
        <v>0</v>
      </c>
      <c r="P443" s="31">
        <v>0</v>
      </c>
      <c r="Q443" s="31">
        <v>-86044</v>
      </c>
      <c r="R443" s="31">
        <v>0</v>
      </c>
      <c r="S443" s="31">
        <v>-86044</v>
      </c>
      <c r="T443" s="32"/>
      <c r="U443" s="31">
        <v>0</v>
      </c>
    </row>
    <row r="444" spans="1:21" x14ac:dyDescent="0.25">
      <c r="A444" t="s">
        <v>49</v>
      </c>
      <c r="B444" t="s">
        <v>50</v>
      </c>
      <c r="C444" t="s">
        <v>58</v>
      </c>
      <c r="D444" t="s">
        <v>59</v>
      </c>
      <c r="E444" t="s">
        <v>74</v>
      </c>
      <c r="F444" t="s">
        <v>75</v>
      </c>
      <c r="G444" t="s">
        <v>62</v>
      </c>
      <c r="H444" t="s">
        <v>64</v>
      </c>
      <c r="I444" t="s">
        <v>54</v>
      </c>
      <c r="J444" t="s">
        <v>51</v>
      </c>
      <c r="K444" t="s">
        <v>51</v>
      </c>
      <c r="L444" s="31">
        <v>0</v>
      </c>
      <c r="M444" s="31">
        <v>0</v>
      </c>
      <c r="N444" s="31">
        <v>0</v>
      </c>
      <c r="O444" s="31">
        <v>0</v>
      </c>
      <c r="P444" s="31">
        <v>0</v>
      </c>
      <c r="Q444" s="31">
        <v>-23587.18783746898</v>
      </c>
      <c r="R444" s="31">
        <v>0</v>
      </c>
      <c r="S444" s="31">
        <v>-23587.18783746898</v>
      </c>
      <c r="T444" s="32"/>
      <c r="U444" s="31">
        <v>0</v>
      </c>
    </row>
    <row r="445" spans="1:21" x14ac:dyDescent="0.25">
      <c r="A445" t="s">
        <v>49</v>
      </c>
      <c r="B445" t="s">
        <v>50</v>
      </c>
      <c r="C445" t="s">
        <v>58</v>
      </c>
      <c r="D445" t="s">
        <v>59</v>
      </c>
      <c r="E445" t="s">
        <v>74</v>
      </c>
      <c r="F445" t="s">
        <v>75</v>
      </c>
      <c r="G445" t="s">
        <v>62</v>
      </c>
      <c r="H445" t="s">
        <v>65</v>
      </c>
      <c r="I445" t="s">
        <v>54</v>
      </c>
      <c r="J445" t="s">
        <v>51</v>
      </c>
      <c r="K445" t="s">
        <v>51</v>
      </c>
      <c r="L445" s="31">
        <v>0</v>
      </c>
      <c r="M445" s="31">
        <v>0</v>
      </c>
      <c r="N445" s="31">
        <v>0</v>
      </c>
      <c r="O445" s="31">
        <v>0</v>
      </c>
      <c r="P445" s="31">
        <v>0</v>
      </c>
      <c r="Q445" s="31">
        <v>-17184.852903225801</v>
      </c>
      <c r="R445" s="31">
        <v>0</v>
      </c>
      <c r="S445" s="31">
        <v>-17184.852903225801</v>
      </c>
      <c r="T445" s="32"/>
      <c r="U445" s="31">
        <v>0</v>
      </c>
    </row>
    <row r="446" spans="1:21" x14ac:dyDescent="0.25">
      <c r="A446" t="s">
        <v>49</v>
      </c>
      <c r="B446" t="s">
        <v>50</v>
      </c>
      <c r="C446" t="s">
        <v>58</v>
      </c>
      <c r="D446" t="s">
        <v>59</v>
      </c>
      <c r="E446" t="s">
        <v>74</v>
      </c>
      <c r="F446" t="s">
        <v>75</v>
      </c>
      <c r="G446" t="s">
        <v>62</v>
      </c>
      <c r="H446" t="s">
        <v>63</v>
      </c>
      <c r="I446" t="s">
        <v>54</v>
      </c>
      <c r="J446" t="s">
        <v>51</v>
      </c>
      <c r="K446" t="s">
        <v>51</v>
      </c>
      <c r="L446" s="31">
        <v>0</v>
      </c>
      <c r="M446" s="31">
        <v>0</v>
      </c>
      <c r="N446" s="31">
        <v>0</v>
      </c>
      <c r="O446" s="31">
        <v>0</v>
      </c>
      <c r="P446" s="31">
        <v>0</v>
      </c>
      <c r="Q446" s="31">
        <v>-437.51612903225799</v>
      </c>
      <c r="R446" s="31">
        <v>0</v>
      </c>
      <c r="S446" s="31">
        <v>-437.51612903225799</v>
      </c>
      <c r="T446" s="32"/>
      <c r="U446" s="31">
        <v>0</v>
      </c>
    </row>
    <row r="447" spans="1:21" x14ac:dyDescent="0.25">
      <c r="A447" t="s">
        <v>49</v>
      </c>
      <c r="B447" t="s">
        <v>50</v>
      </c>
      <c r="C447" t="s">
        <v>58</v>
      </c>
      <c r="D447" t="s">
        <v>76</v>
      </c>
      <c r="E447" t="s">
        <v>77</v>
      </c>
      <c r="F447" t="s">
        <v>78</v>
      </c>
      <c r="G447" t="s">
        <v>62</v>
      </c>
      <c r="H447" t="s">
        <v>63</v>
      </c>
      <c r="I447" t="s">
        <v>54</v>
      </c>
      <c r="J447" t="s">
        <v>51</v>
      </c>
      <c r="K447" t="s">
        <v>51</v>
      </c>
      <c r="L447" s="31">
        <v>0</v>
      </c>
      <c r="M447" s="31">
        <v>0</v>
      </c>
      <c r="N447" s="31">
        <v>0</v>
      </c>
      <c r="O447" s="31">
        <v>0</v>
      </c>
      <c r="P447" s="31">
        <v>0</v>
      </c>
      <c r="Q447" s="31">
        <v>-397684.6106935484</v>
      </c>
      <c r="R447" s="31">
        <v>0</v>
      </c>
      <c r="S447" s="31">
        <v>-397684.6106935484</v>
      </c>
      <c r="T447" s="32"/>
      <c r="U447" s="31">
        <v>0</v>
      </c>
    </row>
    <row r="448" spans="1:21" x14ac:dyDescent="0.25">
      <c r="A448" t="s">
        <v>49</v>
      </c>
      <c r="B448" t="s">
        <v>50</v>
      </c>
      <c r="C448" t="s">
        <v>58</v>
      </c>
      <c r="D448" t="s">
        <v>76</v>
      </c>
      <c r="E448" t="s">
        <v>77</v>
      </c>
      <c r="F448" t="s">
        <v>78</v>
      </c>
      <c r="G448" t="s">
        <v>62</v>
      </c>
      <c r="H448" t="s">
        <v>64</v>
      </c>
      <c r="I448" t="s">
        <v>54</v>
      </c>
      <c r="J448" t="s">
        <v>51</v>
      </c>
      <c r="K448" t="s">
        <v>51</v>
      </c>
      <c r="L448" s="31">
        <v>0</v>
      </c>
      <c r="M448" s="31">
        <v>0</v>
      </c>
      <c r="N448" s="31">
        <v>0</v>
      </c>
      <c r="O448" s="31">
        <v>0</v>
      </c>
      <c r="P448" s="31">
        <v>0</v>
      </c>
      <c r="Q448" s="31">
        <v>-53393.733057027654</v>
      </c>
      <c r="R448" s="31">
        <v>0</v>
      </c>
      <c r="S448" s="31">
        <v>-53393.733057027654</v>
      </c>
      <c r="T448" s="32"/>
      <c r="U448" s="31">
        <v>0</v>
      </c>
    </row>
    <row r="449" spans="1:21" x14ac:dyDescent="0.25">
      <c r="A449" t="s">
        <v>49</v>
      </c>
      <c r="B449" t="s">
        <v>50</v>
      </c>
      <c r="C449" t="s">
        <v>58</v>
      </c>
      <c r="D449" t="s">
        <v>76</v>
      </c>
      <c r="E449" t="s">
        <v>77</v>
      </c>
      <c r="F449" t="s">
        <v>78</v>
      </c>
      <c r="G449" t="s">
        <v>62</v>
      </c>
      <c r="H449" t="s">
        <v>65</v>
      </c>
      <c r="I449" t="s">
        <v>54</v>
      </c>
      <c r="J449" t="s">
        <v>51</v>
      </c>
      <c r="K449" t="s">
        <v>51</v>
      </c>
      <c r="L449" s="31">
        <v>0</v>
      </c>
      <c r="M449" s="31">
        <v>0</v>
      </c>
      <c r="N449" s="31">
        <v>0</v>
      </c>
      <c r="O449" s="31">
        <v>0</v>
      </c>
      <c r="P449" s="31">
        <v>0</v>
      </c>
      <c r="Q449" s="31">
        <v>-35720.632654838708</v>
      </c>
      <c r="R449" s="31">
        <v>0</v>
      </c>
      <c r="S449" s="31">
        <v>-35720.632654838708</v>
      </c>
      <c r="T449" s="32"/>
      <c r="U449" s="31">
        <v>0</v>
      </c>
    </row>
    <row r="450" spans="1:21" x14ac:dyDescent="0.25">
      <c r="A450" t="s">
        <v>49</v>
      </c>
      <c r="B450" t="s">
        <v>50</v>
      </c>
      <c r="C450" t="s">
        <v>58</v>
      </c>
      <c r="D450" t="s">
        <v>76</v>
      </c>
      <c r="E450" t="s">
        <v>79</v>
      </c>
      <c r="F450" t="s">
        <v>80</v>
      </c>
      <c r="G450" t="s">
        <v>62</v>
      </c>
      <c r="H450" t="s">
        <v>64</v>
      </c>
      <c r="I450" t="s">
        <v>54</v>
      </c>
      <c r="J450" t="s">
        <v>51</v>
      </c>
      <c r="K450" t="s">
        <v>51</v>
      </c>
      <c r="L450" s="31">
        <v>0</v>
      </c>
      <c r="M450" s="31">
        <v>0</v>
      </c>
      <c r="N450" s="31">
        <v>0</v>
      </c>
      <c r="O450" s="31">
        <v>0</v>
      </c>
      <c r="P450" s="31">
        <v>0</v>
      </c>
      <c r="Q450" s="31">
        <v>-51680.993682027649</v>
      </c>
      <c r="R450" s="31">
        <v>0</v>
      </c>
      <c r="S450" s="31">
        <v>-51680.993682027649</v>
      </c>
      <c r="T450" s="32"/>
      <c r="U450" s="31">
        <v>0</v>
      </c>
    </row>
    <row r="451" spans="1:21" x14ac:dyDescent="0.25">
      <c r="A451" t="s">
        <v>49</v>
      </c>
      <c r="B451" t="s">
        <v>50</v>
      </c>
      <c r="C451" t="s">
        <v>58</v>
      </c>
      <c r="D451" t="s">
        <v>76</v>
      </c>
      <c r="E451" t="s">
        <v>79</v>
      </c>
      <c r="F451" t="s">
        <v>80</v>
      </c>
      <c r="G451" t="s">
        <v>62</v>
      </c>
      <c r="H451" t="s">
        <v>65</v>
      </c>
      <c r="I451" t="s">
        <v>54</v>
      </c>
      <c r="J451" t="s">
        <v>51</v>
      </c>
      <c r="K451" t="s">
        <v>51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-154497.89145483871</v>
      </c>
      <c r="R451" s="31">
        <v>0</v>
      </c>
      <c r="S451" s="31">
        <v>-154497.89145483871</v>
      </c>
      <c r="T451" s="32"/>
      <c r="U451" s="31">
        <v>0</v>
      </c>
    </row>
    <row r="452" spans="1:21" x14ac:dyDescent="0.25">
      <c r="A452" t="s">
        <v>49</v>
      </c>
      <c r="B452" t="s">
        <v>50</v>
      </c>
      <c r="C452" t="s">
        <v>58</v>
      </c>
      <c r="D452" t="s">
        <v>76</v>
      </c>
      <c r="E452" t="s">
        <v>79</v>
      </c>
      <c r="F452" t="s">
        <v>80</v>
      </c>
      <c r="G452" t="s">
        <v>62</v>
      </c>
      <c r="H452" t="s">
        <v>63</v>
      </c>
      <c r="I452" t="s">
        <v>54</v>
      </c>
      <c r="J452" t="s">
        <v>51</v>
      </c>
      <c r="K452" t="s">
        <v>51</v>
      </c>
      <c r="L452" s="31">
        <v>0</v>
      </c>
      <c r="M452" s="31">
        <v>0</v>
      </c>
      <c r="N452" s="31">
        <v>0</v>
      </c>
      <c r="O452" s="31">
        <v>0</v>
      </c>
      <c r="P452" s="31">
        <v>0</v>
      </c>
      <c r="Q452" s="31">
        <v>-3345129.6334935492</v>
      </c>
      <c r="R452" s="31">
        <v>0</v>
      </c>
      <c r="S452" s="31">
        <v>-3345129.6334935492</v>
      </c>
      <c r="T452" s="32"/>
      <c r="U452" s="31">
        <v>0</v>
      </c>
    </row>
    <row r="453" spans="1:21" x14ac:dyDescent="0.25">
      <c r="A453" t="s">
        <v>49</v>
      </c>
      <c r="B453" t="s">
        <v>50</v>
      </c>
      <c r="C453" t="s">
        <v>58</v>
      </c>
      <c r="D453" t="s">
        <v>76</v>
      </c>
      <c r="E453" t="s">
        <v>81</v>
      </c>
      <c r="F453" t="s">
        <v>82</v>
      </c>
      <c r="G453" t="s">
        <v>62</v>
      </c>
      <c r="H453" t="s">
        <v>63</v>
      </c>
      <c r="I453" t="s">
        <v>54</v>
      </c>
      <c r="J453" t="s">
        <v>51</v>
      </c>
      <c r="K453" t="s">
        <v>51</v>
      </c>
      <c r="L453" s="31">
        <v>0</v>
      </c>
      <c r="M453" s="31">
        <v>0</v>
      </c>
      <c r="N453" s="31">
        <v>0</v>
      </c>
      <c r="O453" s="31">
        <v>0</v>
      </c>
      <c r="P453" s="31">
        <v>0</v>
      </c>
      <c r="Q453" s="31">
        <v>-218.758064516129</v>
      </c>
      <c r="R453" s="31">
        <v>0</v>
      </c>
      <c r="S453" s="31">
        <v>-218.758064516129</v>
      </c>
      <c r="T453" s="32"/>
      <c r="U453" s="31">
        <v>0</v>
      </c>
    </row>
    <row r="454" spans="1:21" x14ac:dyDescent="0.25">
      <c r="A454" t="s">
        <v>49</v>
      </c>
      <c r="B454" t="s">
        <v>50</v>
      </c>
      <c r="C454" t="s">
        <v>58</v>
      </c>
      <c r="D454" t="s">
        <v>76</v>
      </c>
      <c r="E454" t="s">
        <v>81</v>
      </c>
      <c r="F454" t="s">
        <v>82</v>
      </c>
      <c r="G454" t="s">
        <v>62</v>
      </c>
      <c r="H454" t="s">
        <v>65</v>
      </c>
      <c r="I454" t="s">
        <v>54</v>
      </c>
      <c r="J454" t="s">
        <v>51</v>
      </c>
      <c r="K454" t="s">
        <v>51</v>
      </c>
      <c r="L454" s="31">
        <v>0</v>
      </c>
      <c r="M454" s="31">
        <v>0</v>
      </c>
      <c r="N454" s="31">
        <v>0</v>
      </c>
      <c r="O454" s="31">
        <v>0</v>
      </c>
      <c r="P454" s="31">
        <v>0</v>
      </c>
      <c r="Q454" s="31">
        <v>-182305.3564516129</v>
      </c>
      <c r="R454" s="31">
        <v>0</v>
      </c>
      <c r="S454" s="31">
        <v>-182305.3564516129</v>
      </c>
      <c r="T454" s="32"/>
      <c r="U454" s="31">
        <v>0</v>
      </c>
    </row>
    <row r="455" spans="1:21" x14ac:dyDescent="0.25">
      <c r="A455" t="s">
        <v>49</v>
      </c>
      <c r="B455" t="s">
        <v>50</v>
      </c>
      <c r="C455" t="s">
        <v>58</v>
      </c>
      <c r="D455" t="s">
        <v>76</v>
      </c>
      <c r="E455" t="s">
        <v>81</v>
      </c>
      <c r="F455" t="s">
        <v>82</v>
      </c>
      <c r="G455" t="s">
        <v>62</v>
      </c>
      <c r="H455" t="s">
        <v>64</v>
      </c>
      <c r="I455" t="s">
        <v>54</v>
      </c>
      <c r="J455" t="s">
        <v>51</v>
      </c>
      <c r="K455" t="s">
        <v>51</v>
      </c>
      <c r="L455" s="31">
        <v>0</v>
      </c>
      <c r="M455" s="31">
        <v>0</v>
      </c>
      <c r="N455" s="31">
        <v>0</v>
      </c>
      <c r="O455" s="31">
        <v>0</v>
      </c>
      <c r="P455" s="31">
        <v>0</v>
      </c>
      <c r="Q455" s="31">
        <v>-27797.911019009214</v>
      </c>
      <c r="R455" s="31">
        <v>0</v>
      </c>
      <c r="S455" s="31">
        <v>-27797.911019009214</v>
      </c>
      <c r="T455" s="32"/>
      <c r="U455" s="31">
        <v>0</v>
      </c>
    </row>
    <row r="456" spans="1:21" x14ac:dyDescent="0.25">
      <c r="A456" t="s">
        <v>49</v>
      </c>
      <c r="B456" t="s">
        <v>50</v>
      </c>
      <c r="C456" t="s">
        <v>58</v>
      </c>
      <c r="D456" t="s">
        <v>83</v>
      </c>
      <c r="E456" t="s">
        <v>84</v>
      </c>
      <c r="F456" t="s">
        <v>85</v>
      </c>
      <c r="G456" t="s">
        <v>62</v>
      </c>
      <c r="H456" t="s">
        <v>64</v>
      </c>
      <c r="I456" t="s">
        <v>54</v>
      </c>
      <c r="J456" t="s">
        <v>51</v>
      </c>
      <c r="K456" t="s">
        <v>51</v>
      </c>
      <c r="L456" s="31">
        <v>0</v>
      </c>
      <c r="M456" s="31">
        <v>0</v>
      </c>
      <c r="N456" s="31">
        <v>0</v>
      </c>
      <c r="O456" s="31">
        <v>0</v>
      </c>
      <c r="P456" s="31">
        <v>0</v>
      </c>
      <c r="Q456" s="31">
        <v>-29178.752322580644</v>
      </c>
      <c r="R456" s="31">
        <v>0</v>
      </c>
      <c r="S456" s="31">
        <v>-29178.752322580644</v>
      </c>
      <c r="T456" s="32"/>
      <c r="U456" s="31">
        <v>0</v>
      </c>
    </row>
    <row r="457" spans="1:21" x14ac:dyDescent="0.25">
      <c r="A457" t="s">
        <v>49</v>
      </c>
      <c r="B457" t="s">
        <v>50</v>
      </c>
      <c r="C457" t="s">
        <v>58</v>
      </c>
      <c r="D457" t="s">
        <v>83</v>
      </c>
      <c r="E457" t="s">
        <v>84</v>
      </c>
      <c r="F457" t="s">
        <v>85</v>
      </c>
      <c r="G457" t="s">
        <v>62</v>
      </c>
      <c r="H457" t="s">
        <v>86</v>
      </c>
      <c r="I457" t="s">
        <v>54</v>
      </c>
      <c r="J457" t="s">
        <v>51</v>
      </c>
      <c r="K457" t="s">
        <v>51</v>
      </c>
      <c r="L457" s="31">
        <v>0</v>
      </c>
      <c r="M457" s="31">
        <v>0</v>
      </c>
      <c r="N457" s="31">
        <v>0</v>
      </c>
      <c r="O457" s="31">
        <v>0</v>
      </c>
      <c r="P457" s="31">
        <v>0</v>
      </c>
      <c r="Q457" s="31">
        <v>-105.55</v>
      </c>
      <c r="R457" s="31">
        <v>0</v>
      </c>
      <c r="S457" s="31">
        <v>-105.55</v>
      </c>
      <c r="T457" s="32"/>
      <c r="U457" s="31">
        <v>0</v>
      </c>
    </row>
    <row r="458" spans="1:21" x14ac:dyDescent="0.25">
      <c r="A458" t="s">
        <v>49</v>
      </c>
      <c r="B458" t="s">
        <v>50</v>
      </c>
      <c r="C458" t="s">
        <v>58</v>
      </c>
      <c r="D458" t="s">
        <v>83</v>
      </c>
      <c r="E458" t="s">
        <v>84</v>
      </c>
      <c r="F458" t="s">
        <v>85</v>
      </c>
      <c r="G458" t="s">
        <v>62</v>
      </c>
      <c r="H458" t="s">
        <v>65</v>
      </c>
      <c r="I458" t="s">
        <v>54</v>
      </c>
      <c r="J458" t="s">
        <v>51</v>
      </c>
      <c r="K458" t="s">
        <v>51</v>
      </c>
      <c r="L458" s="31">
        <v>0</v>
      </c>
      <c r="M458" s="31">
        <v>0</v>
      </c>
      <c r="N458" s="31">
        <v>0</v>
      </c>
      <c r="O458" s="31">
        <v>0</v>
      </c>
      <c r="P458" s="31">
        <v>0</v>
      </c>
      <c r="Q458" s="31">
        <v>-6235.3564516129027</v>
      </c>
      <c r="R458" s="31">
        <v>0</v>
      </c>
      <c r="S458" s="31">
        <v>-6235.3564516129027</v>
      </c>
      <c r="T458" s="32"/>
      <c r="U458" s="31">
        <v>0</v>
      </c>
    </row>
    <row r="459" spans="1:21" x14ac:dyDescent="0.25">
      <c r="A459" t="s">
        <v>49</v>
      </c>
      <c r="B459" t="s">
        <v>50</v>
      </c>
      <c r="C459" t="s">
        <v>58</v>
      </c>
      <c r="D459" t="s">
        <v>83</v>
      </c>
      <c r="E459" t="s">
        <v>84</v>
      </c>
      <c r="F459" t="s">
        <v>85</v>
      </c>
      <c r="G459" t="s">
        <v>62</v>
      </c>
      <c r="H459" t="s">
        <v>63</v>
      </c>
      <c r="I459" t="s">
        <v>54</v>
      </c>
      <c r="J459" t="s">
        <v>51</v>
      </c>
      <c r="K459" t="s">
        <v>51</v>
      </c>
      <c r="L459" s="31">
        <v>0</v>
      </c>
      <c r="M459" s="31">
        <v>0</v>
      </c>
      <c r="N459" s="31">
        <v>0</v>
      </c>
      <c r="O459" s="31">
        <v>0</v>
      </c>
      <c r="P459" s="31">
        <v>0</v>
      </c>
      <c r="Q459" s="31">
        <v>-218.758064516129</v>
      </c>
      <c r="R459" s="31">
        <v>0</v>
      </c>
      <c r="S459" s="31">
        <v>-218.758064516129</v>
      </c>
      <c r="T459" s="32"/>
      <c r="U459" s="31">
        <v>0</v>
      </c>
    </row>
    <row r="460" spans="1:21" x14ac:dyDescent="0.25">
      <c r="A460" t="s">
        <v>49</v>
      </c>
      <c r="B460" t="s">
        <v>50</v>
      </c>
      <c r="C460" t="s">
        <v>58</v>
      </c>
      <c r="D460" t="s">
        <v>83</v>
      </c>
      <c r="E460" t="s">
        <v>87</v>
      </c>
      <c r="F460" t="s">
        <v>88</v>
      </c>
      <c r="G460" t="s">
        <v>62</v>
      </c>
      <c r="H460" t="s">
        <v>64</v>
      </c>
      <c r="I460" t="s">
        <v>54</v>
      </c>
      <c r="J460" t="s">
        <v>51</v>
      </c>
      <c r="K460" t="s">
        <v>51</v>
      </c>
      <c r="L460" s="31">
        <v>0</v>
      </c>
      <c r="M460" s="31">
        <v>0</v>
      </c>
      <c r="N460" s="31">
        <v>0</v>
      </c>
      <c r="O460" s="31">
        <v>0</v>
      </c>
      <c r="P460" s="31">
        <v>0</v>
      </c>
      <c r="Q460" s="31">
        <v>-20554.605822580648</v>
      </c>
      <c r="R460" s="31">
        <v>0</v>
      </c>
      <c r="S460" s="31">
        <v>-20554.605822580648</v>
      </c>
      <c r="T460" s="32"/>
      <c r="U460" s="31">
        <v>0</v>
      </c>
    </row>
    <row r="461" spans="1:21" x14ac:dyDescent="0.25">
      <c r="A461" t="s">
        <v>49</v>
      </c>
      <c r="B461" t="s">
        <v>50</v>
      </c>
      <c r="C461" t="s">
        <v>58</v>
      </c>
      <c r="D461" t="s">
        <v>83</v>
      </c>
      <c r="E461" t="s">
        <v>87</v>
      </c>
      <c r="F461" t="s">
        <v>88</v>
      </c>
      <c r="G461" t="s">
        <v>62</v>
      </c>
      <c r="H461" t="s">
        <v>65</v>
      </c>
      <c r="I461" t="s">
        <v>54</v>
      </c>
      <c r="J461" t="s">
        <v>51</v>
      </c>
      <c r="K461" t="s">
        <v>51</v>
      </c>
      <c r="L461" s="31">
        <v>0</v>
      </c>
      <c r="M461" s="31">
        <v>0</v>
      </c>
      <c r="N461" s="31">
        <v>0</v>
      </c>
      <c r="O461" s="31">
        <v>0</v>
      </c>
      <c r="P461" s="31">
        <v>0</v>
      </c>
      <c r="Q461" s="31">
        <v>-6235.3564516129027</v>
      </c>
      <c r="R461" s="31">
        <v>0</v>
      </c>
      <c r="S461" s="31">
        <v>-6235.3564516129027</v>
      </c>
      <c r="T461" s="32"/>
      <c r="U461" s="31">
        <v>0</v>
      </c>
    </row>
    <row r="462" spans="1:21" x14ac:dyDescent="0.25">
      <c r="A462" t="s">
        <v>49</v>
      </c>
      <c r="B462" t="s">
        <v>50</v>
      </c>
      <c r="C462" t="s">
        <v>58</v>
      </c>
      <c r="D462" t="s">
        <v>83</v>
      </c>
      <c r="E462" t="s">
        <v>87</v>
      </c>
      <c r="F462" t="s">
        <v>88</v>
      </c>
      <c r="G462" t="s">
        <v>62</v>
      </c>
      <c r="H462" t="s">
        <v>63</v>
      </c>
      <c r="I462" t="s">
        <v>54</v>
      </c>
      <c r="J462" t="s">
        <v>51</v>
      </c>
      <c r="K462" t="s">
        <v>51</v>
      </c>
      <c r="L462" s="31">
        <v>0</v>
      </c>
      <c r="M462" s="31">
        <v>0</v>
      </c>
      <c r="N462" s="31">
        <v>0</v>
      </c>
      <c r="O462" s="31">
        <v>0</v>
      </c>
      <c r="P462" s="31">
        <v>0</v>
      </c>
      <c r="Q462" s="31">
        <v>-218.758064516129</v>
      </c>
      <c r="R462" s="31">
        <v>0</v>
      </c>
      <c r="S462" s="31">
        <v>-218.758064516129</v>
      </c>
      <c r="T462" s="32"/>
      <c r="U462" s="31">
        <v>0</v>
      </c>
    </row>
    <row r="463" spans="1:21" x14ac:dyDescent="0.25">
      <c r="A463" t="s">
        <v>49</v>
      </c>
      <c r="B463" t="s">
        <v>50</v>
      </c>
      <c r="C463" t="s">
        <v>58</v>
      </c>
      <c r="D463" t="s">
        <v>83</v>
      </c>
      <c r="E463" t="s">
        <v>89</v>
      </c>
      <c r="F463" t="s">
        <v>90</v>
      </c>
      <c r="G463" t="s">
        <v>62</v>
      </c>
      <c r="H463" t="s">
        <v>65</v>
      </c>
      <c r="I463" t="s">
        <v>54</v>
      </c>
      <c r="J463" t="s">
        <v>51</v>
      </c>
      <c r="K463" t="s">
        <v>51</v>
      </c>
      <c r="L463" s="31">
        <v>0</v>
      </c>
      <c r="M463" s="31">
        <v>0</v>
      </c>
      <c r="N463" s="31">
        <v>0</v>
      </c>
      <c r="O463" s="31">
        <v>0</v>
      </c>
      <c r="P463" s="31">
        <v>0</v>
      </c>
      <c r="Q463" s="31">
        <v>-6235.3564516129027</v>
      </c>
      <c r="R463" s="31">
        <v>0</v>
      </c>
      <c r="S463" s="31">
        <v>-6235.3564516129027</v>
      </c>
      <c r="T463" s="32"/>
      <c r="U463" s="31">
        <v>0</v>
      </c>
    </row>
    <row r="464" spans="1:21" x14ac:dyDescent="0.25">
      <c r="A464" t="s">
        <v>49</v>
      </c>
      <c r="B464" t="s">
        <v>50</v>
      </c>
      <c r="C464" t="s">
        <v>58</v>
      </c>
      <c r="D464" t="s">
        <v>83</v>
      </c>
      <c r="E464" t="s">
        <v>89</v>
      </c>
      <c r="F464" t="s">
        <v>90</v>
      </c>
      <c r="G464" t="s">
        <v>62</v>
      </c>
      <c r="H464" t="s">
        <v>63</v>
      </c>
      <c r="I464" t="s">
        <v>54</v>
      </c>
      <c r="J464" t="s">
        <v>51</v>
      </c>
      <c r="K464" t="s">
        <v>51</v>
      </c>
      <c r="L464" s="31">
        <v>0</v>
      </c>
      <c r="M464" s="31">
        <v>0</v>
      </c>
      <c r="N464" s="31">
        <v>0</v>
      </c>
      <c r="O464" s="31">
        <v>0</v>
      </c>
      <c r="P464" s="31">
        <v>0</v>
      </c>
      <c r="Q464" s="31">
        <v>-218.758064516129</v>
      </c>
      <c r="R464" s="31">
        <v>0</v>
      </c>
      <c r="S464" s="31">
        <v>-218.758064516129</v>
      </c>
      <c r="T464" s="32"/>
      <c r="U464" s="31">
        <v>0</v>
      </c>
    </row>
    <row r="465" spans="1:21" x14ac:dyDescent="0.25">
      <c r="A465" t="s">
        <v>49</v>
      </c>
      <c r="B465" t="s">
        <v>50</v>
      </c>
      <c r="C465" t="s">
        <v>58</v>
      </c>
      <c r="D465" t="s">
        <v>83</v>
      </c>
      <c r="E465" t="s">
        <v>89</v>
      </c>
      <c r="F465" t="s">
        <v>90</v>
      </c>
      <c r="G465" t="s">
        <v>62</v>
      </c>
      <c r="H465" t="s">
        <v>64</v>
      </c>
      <c r="I465" t="s">
        <v>54</v>
      </c>
      <c r="J465" t="s">
        <v>51</v>
      </c>
      <c r="K465" t="s">
        <v>51</v>
      </c>
      <c r="L465" s="31">
        <v>0</v>
      </c>
      <c r="M465" s="31">
        <v>0</v>
      </c>
      <c r="N465" s="31">
        <v>0</v>
      </c>
      <c r="O465" s="31">
        <v>0</v>
      </c>
      <c r="P465" s="31">
        <v>0</v>
      </c>
      <c r="Q465" s="31">
        <v>-29178.752322580647</v>
      </c>
      <c r="R465" s="31">
        <v>0</v>
      </c>
      <c r="S465" s="31">
        <v>-29178.752322580647</v>
      </c>
      <c r="T465" s="32"/>
      <c r="U465" s="31">
        <v>0</v>
      </c>
    </row>
    <row r="466" spans="1:21" x14ac:dyDescent="0.25">
      <c r="A466" t="s">
        <v>49</v>
      </c>
      <c r="B466" t="s">
        <v>50</v>
      </c>
      <c r="C466" t="s">
        <v>58</v>
      </c>
      <c r="D466" t="s">
        <v>83</v>
      </c>
      <c r="E466" t="s">
        <v>91</v>
      </c>
      <c r="F466" t="s">
        <v>92</v>
      </c>
      <c r="G466" t="s">
        <v>62</v>
      </c>
      <c r="H466" t="s">
        <v>64</v>
      </c>
      <c r="I466" t="s">
        <v>54</v>
      </c>
      <c r="J466" t="s">
        <v>51</v>
      </c>
      <c r="K466" t="s">
        <v>51</v>
      </c>
      <c r="L466" s="31">
        <v>0</v>
      </c>
      <c r="M466" s="31">
        <v>0</v>
      </c>
      <c r="N466" s="31">
        <v>0</v>
      </c>
      <c r="O466" s="31">
        <v>0</v>
      </c>
      <c r="P466" s="31">
        <v>0</v>
      </c>
      <c r="Q466" s="31">
        <v>-21928.263967741936</v>
      </c>
      <c r="R466" s="31">
        <v>0</v>
      </c>
      <c r="S466" s="31">
        <v>-21928.263967741936</v>
      </c>
      <c r="T466" s="32"/>
      <c r="U466" s="31">
        <v>0</v>
      </c>
    </row>
    <row r="467" spans="1:21" x14ac:dyDescent="0.25">
      <c r="A467" t="s">
        <v>49</v>
      </c>
      <c r="B467" t="s">
        <v>50</v>
      </c>
      <c r="C467" t="s">
        <v>58</v>
      </c>
      <c r="D467" t="s">
        <v>83</v>
      </c>
      <c r="E467" t="s">
        <v>91</v>
      </c>
      <c r="F467" t="s">
        <v>92</v>
      </c>
      <c r="G467" t="s">
        <v>62</v>
      </c>
      <c r="H467" t="s">
        <v>65</v>
      </c>
      <c r="I467" t="s">
        <v>54</v>
      </c>
      <c r="J467" t="s">
        <v>51</v>
      </c>
      <c r="K467" t="s">
        <v>51</v>
      </c>
      <c r="L467" s="31">
        <v>0</v>
      </c>
      <c r="M467" s="31">
        <v>0</v>
      </c>
      <c r="N467" s="31">
        <v>0</v>
      </c>
      <c r="O467" s="31">
        <v>0</v>
      </c>
      <c r="P467" s="31">
        <v>0</v>
      </c>
      <c r="Q467" s="31">
        <v>-256178.12935483869</v>
      </c>
      <c r="R467" s="31">
        <v>0</v>
      </c>
      <c r="S467" s="31">
        <v>-256178.12935483869</v>
      </c>
      <c r="T467" s="32"/>
      <c r="U467" s="31">
        <v>0</v>
      </c>
    </row>
    <row r="468" spans="1:21" x14ac:dyDescent="0.25">
      <c r="A468" t="s">
        <v>49</v>
      </c>
      <c r="B468" t="s">
        <v>50</v>
      </c>
      <c r="C468" t="s">
        <v>58</v>
      </c>
      <c r="D468" t="s">
        <v>83</v>
      </c>
      <c r="E468" t="s">
        <v>91</v>
      </c>
      <c r="F468" t="s">
        <v>92</v>
      </c>
      <c r="G468" t="s">
        <v>62</v>
      </c>
      <c r="H468" t="s">
        <v>63</v>
      </c>
      <c r="I468" t="s">
        <v>54</v>
      </c>
      <c r="J468" t="s">
        <v>51</v>
      </c>
      <c r="K468" t="s">
        <v>51</v>
      </c>
      <c r="L468" s="31">
        <v>0</v>
      </c>
      <c r="M468" s="31">
        <v>0</v>
      </c>
      <c r="N468" s="31">
        <v>0</v>
      </c>
      <c r="O468" s="31">
        <v>0</v>
      </c>
      <c r="P468" s="31">
        <v>0</v>
      </c>
      <c r="Q468" s="31">
        <v>-656.27419354838696</v>
      </c>
      <c r="R468" s="31">
        <v>0</v>
      </c>
      <c r="S468" s="31">
        <v>-656.27419354838696</v>
      </c>
      <c r="T468" s="32"/>
      <c r="U468" s="31">
        <v>0</v>
      </c>
    </row>
    <row r="469" spans="1:21" x14ac:dyDescent="0.25">
      <c r="A469" t="s">
        <v>49</v>
      </c>
      <c r="B469" t="s">
        <v>50</v>
      </c>
      <c r="C469" t="s">
        <v>58</v>
      </c>
      <c r="D469" t="s">
        <v>83</v>
      </c>
      <c r="E469" t="s">
        <v>91</v>
      </c>
      <c r="F469" t="s">
        <v>92</v>
      </c>
      <c r="G469" t="s">
        <v>62</v>
      </c>
      <c r="H469" t="s">
        <v>63</v>
      </c>
      <c r="I469" t="s">
        <v>54</v>
      </c>
      <c r="J469" t="s">
        <v>93</v>
      </c>
      <c r="K469" t="s">
        <v>94</v>
      </c>
      <c r="L469" s="31">
        <v>0</v>
      </c>
      <c r="M469" s="31">
        <v>0</v>
      </c>
      <c r="N469" s="31">
        <v>0</v>
      </c>
      <c r="O469" s="31">
        <v>0</v>
      </c>
      <c r="P469" s="31">
        <v>0</v>
      </c>
      <c r="Q469" s="31">
        <v>-99948.26</v>
      </c>
      <c r="R469" s="31">
        <v>0</v>
      </c>
      <c r="S469" s="31">
        <v>-99948.26</v>
      </c>
      <c r="T469" s="32"/>
      <c r="U469" s="31">
        <v>0</v>
      </c>
    </row>
    <row r="470" spans="1:21" x14ac:dyDescent="0.25">
      <c r="A470" t="s">
        <v>49</v>
      </c>
      <c r="B470" t="s">
        <v>50</v>
      </c>
      <c r="C470" t="s">
        <v>159</v>
      </c>
      <c r="D470" t="s">
        <v>160</v>
      </c>
      <c r="E470" t="s">
        <v>161</v>
      </c>
      <c r="F470" t="s">
        <v>148</v>
      </c>
      <c r="G470" t="s">
        <v>62</v>
      </c>
      <c r="H470" t="s">
        <v>63</v>
      </c>
      <c r="I470" t="s">
        <v>54</v>
      </c>
      <c r="J470" t="s">
        <v>51</v>
      </c>
      <c r="K470" t="s">
        <v>51</v>
      </c>
      <c r="L470" s="31">
        <v>0</v>
      </c>
      <c r="M470" s="31">
        <v>0</v>
      </c>
      <c r="N470" s="31">
        <v>0</v>
      </c>
      <c r="O470" s="31">
        <v>0</v>
      </c>
      <c r="P470" s="31">
        <v>0</v>
      </c>
      <c r="Q470" s="31">
        <v>-873899.85642903228</v>
      </c>
      <c r="R470" s="31">
        <v>0</v>
      </c>
      <c r="S470" s="31">
        <v>-873899.85642903228</v>
      </c>
      <c r="T470" s="32"/>
      <c r="U470" s="31">
        <v>0</v>
      </c>
    </row>
    <row r="471" spans="1:21" x14ac:dyDescent="0.25">
      <c r="A471" t="s">
        <v>49</v>
      </c>
      <c r="B471" t="s">
        <v>50</v>
      </c>
      <c r="C471" t="s">
        <v>159</v>
      </c>
      <c r="D471" t="s">
        <v>160</v>
      </c>
      <c r="E471" t="s">
        <v>161</v>
      </c>
      <c r="F471" t="s">
        <v>148</v>
      </c>
      <c r="G471" t="s">
        <v>62</v>
      </c>
      <c r="H471" t="s">
        <v>99</v>
      </c>
      <c r="I471" t="s">
        <v>54</v>
      </c>
      <c r="J471" t="s">
        <v>51</v>
      </c>
      <c r="K471" t="s">
        <v>51</v>
      </c>
      <c r="L471" s="31">
        <v>0</v>
      </c>
      <c r="M471" s="31">
        <v>0</v>
      </c>
      <c r="N471" s="31">
        <v>0</v>
      </c>
      <c r="O471" s="31">
        <v>0</v>
      </c>
      <c r="P471" s="31">
        <v>0</v>
      </c>
      <c r="Q471" s="31">
        <v>-5000</v>
      </c>
      <c r="R471" s="31">
        <v>0</v>
      </c>
      <c r="S471" s="31">
        <v>-5000</v>
      </c>
      <c r="T471" s="32"/>
      <c r="U471" s="31">
        <v>0</v>
      </c>
    </row>
    <row r="472" spans="1:21" x14ac:dyDescent="0.25">
      <c r="A472" t="s">
        <v>49</v>
      </c>
      <c r="B472" t="s">
        <v>50</v>
      </c>
      <c r="C472" t="s">
        <v>159</v>
      </c>
      <c r="D472" t="s">
        <v>160</v>
      </c>
      <c r="E472" t="s">
        <v>161</v>
      </c>
      <c r="F472" t="s">
        <v>148</v>
      </c>
      <c r="G472" t="s">
        <v>62</v>
      </c>
      <c r="H472" t="s">
        <v>64</v>
      </c>
      <c r="I472" t="s">
        <v>54</v>
      </c>
      <c r="J472" t="s">
        <v>51</v>
      </c>
      <c r="K472" t="s">
        <v>51</v>
      </c>
      <c r="L472" s="31">
        <v>0</v>
      </c>
      <c r="M472" s="31">
        <v>0</v>
      </c>
      <c r="N472" s="31">
        <v>0</v>
      </c>
      <c r="O472" s="31">
        <v>0</v>
      </c>
      <c r="P472" s="31">
        <v>0</v>
      </c>
      <c r="Q472" s="31">
        <v>-64246.641445161295</v>
      </c>
      <c r="R472" s="31">
        <v>0</v>
      </c>
      <c r="S472" s="31">
        <v>-64246.641445161295</v>
      </c>
      <c r="T472" s="32"/>
      <c r="U472" s="31">
        <v>0</v>
      </c>
    </row>
    <row r="473" spans="1:21" x14ac:dyDescent="0.25">
      <c r="A473" t="s">
        <v>49</v>
      </c>
      <c r="B473" t="s">
        <v>50</v>
      </c>
      <c r="C473" t="s">
        <v>159</v>
      </c>
      <c r="D473" t="s">
        <v>160</v>
      </c>
      <c r="E473" t="s">
        <v>161</v>
      </c>
      <c r="F473" t="s">
        <v>148</v>
      </c>
      <c r="G473" t="s">
        <v>62</v>
      </c>
      <c r="H473" t="s">
        <v>65</v>
      </c>
      <c r="I473" t="s">
        <v>54</v>
      </c>
      <c r="J473" t="s">
        <v>51</v>
      </c>
      <c r="K473" t="s">
        <v>51</v>
      </c>
      <c r="L473" s="31">
        <v>0</v>
      </c>
      <c r="M473" s="31">
        <v>0</v>
      </c>
      <c r="N473" s="31">
        <v>0</v>
      </c>
      <c r="O473" s="31">
        <v>0</v>
      </c>
      <c r="P473" s="31">
        <v>0</v>
      </c>
      <c r="Q473" s="31">
        <v>-58958.043403225805</v>
      </c>
      <c r="R473" s="31">
        <v>0</v>
      </c>
      <c r="S473" s="31">
        <v>-58958.043403225805</v>
      </c>
      <c r="T473" s="32"/>
      <c r="U473" s="31">
        <v>0</v>
      </c>
    </row>
    <row r="474" spans="1:21" x14ac:dyDescent="0.25">
      <c r="A474" t="s">
        <v>49</v>
      </c>
      <c r="B474" t="s">
        <v>50</v>
      </c>
      <c r="C474" t="s">
        <v>159</v>
      </c>
      <c r="D474" t="s">
        <v>160</v>
      </c>
      <c r="E474" t="s">
        <v>162</v>
      </c>
      <c r="F474" t="s">
        <v>163</v>
      </c>
      <c r="G474" t="s">
        <v>62</v>
      </c>
      <c r="H474" t="s">
        <v>64</v>
      </c>
      <c r="I474" t="s">
        <v>54</v>
      </c>
      <c r="J474" t="s">
        <v>51</v>
      </c>
      <c r="K474" t="s">
        <v>51</v>
      </c>
      <c r="L474" s="31">
        <v>0</v>
      </c>
      <c r="M474" s="31">
        <v>0</v>
      </c>
      <c r="N474" s="31">
        <v>0</v>
      </c>
      <c r="O474" s="31">
        <v>0</v>
      </c>
      <c r="P474" s="31">
        <v>0</v>
      </c>
      <c r="Q474" s="31">
        <v>-49138.655167741934</v>
      </c>
      <c r="R474" s="31">
        <v>0</v>
      </c>
      <c r="S474" s="31">
        <v>-49138.655167741934</v>
      </c>
      <c r="T474" s="32"/>
      <c r="U474" s="31">
        <v>0</v>
      </c>
    </row>
    <row r="475" spans="1:21" x14ac:dyDescent="0.25">
      <c r="A475" t="s">
        <v>49</v>
      </c>
      <c r="B475" t="s">
        <v>50</v>
      </c>
      <c r="C475" t="s">
        <v>159</v>
      </c>
      <c r="D475" t="s">
        <v>160</v>
      </c>
      <c r="E475" t="s">
        <v>162</v>
      </c>
      <c r="F475" t="s">
        <v>163</v>
      </c>
      <c r="G475" t="s">
        <v>62</v>
      </c>
      <c r="H475" t="s">
        <v>65</v>
      </c>
      <c r="I475" t="s">
        <v>54</v>
      </c>
      <c r="J475" t="s">
        <v>51</v>
      </c>
      <c r="K475" t="s">
        <v>51</v>
      </c>
      <c r="L475" s="31">
        <v>0</v>
      </c>
      <c r="M475" s="31">
        <v>0</v>
      </c>
      <c r="N475" s="31">
        <v>0</v>
      </c>
      <c r="O475" s="31">
        <v>0</v>
      </c>
      <c r="P475" s="31">
        <v>0</v>
      </c>
      <c r="Q475" s="31">
        <v>-128678.4859548387</v>
      </c>
      <c r="R475" s="31">
        <v>0</v>
      </c>
      <c r="S475" s="31">
        <v>-128678.4859548387</v>
      </c>
      <c r="T475" s="32"/>
      <c r="U475" s="31">
        <v>0</v>
      </c>
    </row>
    <row r="476" spans="1:21" x14ac:dyDescent="0.25">
      <c r="A476" t="s">
        <v>49</v>
      </c>
      <c r="B476" t="s">
        <v>50</v>
      </c>
      <c r="C476" t="s">
        <v>159</v>
      </c>
      <c r="D476" t="s">
        <v>160</v>
      </c>
      <c r="E476" t="s">
        <v>162</v>
      </c>
      <c r="F476" t="s">
        <v>163</v>
      </c>
      <c r="G476" t="s">
        <v>62</v>
      </c>
      <c r="H476" t="s">
        <v>63</v>
      </c>
      <c r="I476" t="s">
        <v>54</v>
      </c>
      <c r="J476" t="s">
        <v>51</v>
      </c>
      <c r="K476" t="s">
        <v>51</v>
      </c>
      <c r="L476" s="31">
        <v>0</v>
      </c>
      <c r="M476" s="31">
        <v>0</v>
      </c>
      <c r="N476" s="31">
        <v>0</v>
      </c>
      <c r="O476" s="31">
        <v>0</v>
      </c>
      <c r="P476" s="31">
        <v>0</v>
      </c>
      <c r="Q476" s="31">
        <v>-616943.50069354835</v>
      </c>
      <c r="R476" s="31">
        <v>0</v>
      </c>
      <c r="S476" s="31">
        <v>-616943.50069354835</v>
      </c>
      <c r="T476" s="32"/>
      <c r="U476" s="31">
        <v>0</v>
      </c>
    </row>
    <row r="477" spans="1:21" x14ac:dyDescent="0.25">
      <c r="A477" t="s">
        <v>49</v>
      </c>
      <c r="B477" t="s">
        <v>50</v>
      </c>
      <c r="C477" t="s">
        <v>159</v>
      </c>
      <c r="D477" t="s">
        <v>160</v>
      </c>
      <c r="E477" t="s">
        <v>164</v>
      </c>
      <c r="F477" t="s">
        <v>165</v>
      </c>
      <c r="G477" t="s">
        <v>62</v>
      </c>
      <c r="H477" t="s">
        <v>64</v>
      </c>
      <c r="I477" t="s">
        <v>54</v>
      </c>
      <c r="J477" t="s">
        <v>51</v>
      </c>
      <c r="K477" t="s">
        <v>51</v>
      </c>
      <c r="L477" s="31">
        <v>0</v>
      </c>
      <c r="M477" s="31">
        <v>0</v>
      </c>
      <c r="N477" s="31">
        <v>0</v>
      </c>
      <c r="O477" s="31">
        <v>0</v>
      </c>
      <c r="P477" s="31">
        <v>0</v>
      </c>
      <c r="Q477" s="31">
        <v>-48151.701290322577</v>
      </c>
      <c r="R477" s="31">
        <v>0</v>
      </c>
      <c r="S477" s="31">
        <v>-48151.701290322577</v>
      </c>
      <c r="T477" s="32"/>
      <c r="U477" s="31">
        <v>0</v>
      </c>
    </row>
    <row r="478" spans="1:21" x14ac:dyDescent="0.25">
      <c r="A478" t="s">
        <v>49</v>
      </c>
      <c r="B478" t="s">
        <v>50</v>
      </c>
      <c r="C478" t="s">
        <v>159</v>
      </c>
      <c r="D478" t="s">
        <v>160</v>
      </c>
      <c r="E478" t="s">
        <v>164</v>
      </c>
      <c r="F478" t="s">
        <v>165</v>
      </c>
      <c r="G478" t="s">
        <v>62</v>
      </c>
      <c r="H478" t="s">
        <v>63</v>
      </c>
      <c r="I478" t="s">
        <v>54</v>
      </c>
      <c r="J478" t="s">
        <v>51</v>
      </c>
      <c r="K478" t="s">
        <v>51</v>
      </c>
      <c r="L478" s="31">
        <v>0</v>
      </c>
      <c r="M478" s="31">
        <v>0</v>
      </c>
      <c r="N478" s="31">
        <v>0</v>
      </c>
      <c r="O478" s="31">
        <v>0</v>
      </c>
      <c r="P478" s="31">
        <v>0</v>
      </c>
      <c r="Q478" s="31">
        <v>-875.03225806451599</v>
      </c>
      <c r="R478" s="31">
        <v>0</v>
      </c>
      <c r="S478" s="31">
        <v>-875.03225806451599</v>
      </c>
      <c r="T478" s="32"/>
      <c r="U478" s="31">
        <v>0</v>
      </c>
    </row>
    <row r="479" spans="1:21" x14ac:dyDescent="0.25">
      <c r="A479" t="s">
        <v>49</v>
      </c>
      <c r="B479" t="s">
        <v>50</v>
      </c>
      <c r="C479" t="s">
        <v>159</v>
      </c>
      <c r="D479" t="s">
        <v>160</v>
      </c>
      <c r="E479" t="s">
        <v>164</v>
      </c>
      <c r="F479" t="s">
        <v>165</v>
      </c>
      <c r="G479" t="s">
        <v>62</v>
      </c>
      <c r="H479" t="s">
        <v>65</v>
      </c>
      <c r="I479" t="s">
        <v>54</v>
      </c>
      <c r="J479" t="s">
        <v>51</v>
      </c>
      <c r="K479" t="s">
        <v>51</v>
      </c>
      <c r="L479" s="31">
        <v>0</v>
      </c>
      <c r="M479" s="31">
        <v>0</v>
      </c>
      <c r="N479" s="31">
        <v>0</v>
      </c>
      <c r="O479" s="31">
        <v>0</v>
      </c>
      <c r="P479" s="31">
        <v>0</v>
      </c>
      <c r="Q479" s="31">
        <v>-65165.71010645161</v>
      </c>
      <c r="R479" s="31">
        <v>0</v>
      </c>
      <c r="S479" s="31">
        <v>-65165.71010645161</v>
      </c>
      <c r="T479" s="32"/>
      <c r="U479" s="31">
        <v>0</v>
      </c>
    </row>
    <row r="480" spans="1:21" x14ac:dyDescent="0.25">
      <c r="A480" t="s">
        <v>49</v>
      </c>
      <c r="B480" t="s">
        <v>50</v>
      </c>
      <c r="C480" t="s">
        <v>159</v>
      </c>
      <c r="D480" t="s">
        <v>160</v>
      </c>
      <c r="E480" t="s">
        <v>166</v>
      </c>
      <c r="F480" t="s">
        <v>133</v>
      </c>
      <c r="G480" t="s">
        <v>62</v>
      </c>
      <c r="H480" t="s">
        <v>64</v>
      </c>
      <c r="I480" t="s">
        <v>54</v>
      </c>
      <c r="J480" t="s">
        <v>51</v>
      </c>
      <c r="K480" t="s">
        <v>51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-13472.925322580644</v>
      </c>
      <c r="R480" s="31">
        <v>0</v>
      </c>
      <c r="S480" s="31">
        <v>-13472.925322580644</v>
      </c>
      <c r="T480" s="32"/>
      <c r="U480" s="31">
        <v>0</v>
      </c>
    </row>
    <row r="481" spans="1:21" x14ac:dyDescent="0.25">
      <c r="A481" t="s">
        <v>49</v>
      </c>
      <c r="B481" t="s">
        <v>50</v>
      </c>
      <c r="C481" t="s">
        <v>159</v>
      </c>
      <c r="D481" t="s">
        <v>160</v>
      </c>
      <c r="E481" t="s">
        <v>166</v>
      </c>
      <c r="F481" t="s">
        <v>133</v>
      </c>
      <c r="G481" t="s">
        <v>62</v>
      </c>
      <c r="H481" t="s">
        <v>63</v>
      </c>
      <c r="I481" t="s">
        <v>54</v>
      </c>
      <c r="J481" t="s">
        <v>51</v>
      </c>
      <c r="K481" t="s">
        <v>51</v>
      </c>
      <c r="L481" s="31">
        <v>0</v>
      </c>
      <c r="M481" s="31">
        <v>0</v>
      </c>
      <c r="N481" s="31">
        <v>0</v>
      </c>
      <c r="O481" s="31">
        <v>0</v>
      </c>
      <c r="P481" s="31">
        <v>0</v>
      </c>
      <c r="Q481" s="31">
        <v>-22961.758064516129</v>
      </c>
      <c r="R481" s="31">
        <v>0</v>
      </c>
      <c r="S481" s="31">
        <v>-22961.758064516129</v>
      </c>
      <c r="T481" s="32"/>
      <c r="U481" s="31">
        <v>0</v>
      </c>
    </row>
    <row r="482" spans="1:21" x14ac:dyDescent="0.25">
      <c r="A482" t="s">
        <v>49</v>
      </c>
      <c r="B482" t="s">
        <v>50</v>
      </c>
      <c r="C482" t="s">
        <v>159</v>
      </c>
      <c r="D482" t="s">
        <v>160</v>
      </c>
      <c r="E482" t="s">
        <v>166</v>
      </c>
      <c r="F482" t="s">
        <v>133</v>
      </c>
      <c r="G482" t="s">
        <v>62</v>
      </c>
      <c r="H482" t="s">
        <v>65</v>
      </c>
      <c r="I482" t="s">
        <v>54</v>
      </c>
      <c r="J482" t="s">
        <v>51</v>
      </c>
      <c r="K482" t="s">
        <v>51</v>
      </c>
      <c r="L482" s="31">
        <v>0</v>
      </c>
      <c r="M482" s="31">
        <v>0</v>
      </c>
      <c r="N482" s="31">
        <v>0</v>
      </c>
      <c r="O482" s="31">
        <v>0</v>
      </c>
      <c r="P482" s="31">
        <v>0</v>
      </c>
      <c r="Q482" s="31">
        <v>-108814.81005161291</v>
      </c>
      <c r="R482" s="31">
        <v>0</v>
      </c>
      <c r="S482" s="31">
        <v>-108814.81005161291</v>
      </c>
      <c r="T482" s="32"/>
      <c r="U482" s="31">
        <v>0</v>
      </c>
    </row>
    <row r="483" spans="1:21" x14ac:dyDescent="0.25">
      <c r="A483" t="s">
        <v>49</v>
      </c>
      <c r="B483" t="s">
        <v>50</v>
      </c>
      <c r="C483" t="s">
        <v>159</v>
      </c>
      <c r="D483" t="s">
        <v>160</v>
      </c>
      <c r="E483" t="s">
        <v>167</v>
      </c>
      <c r="F483" t="s">
        <v>168</v>
      </c>
      <c r="G483" t="s">
        <v>62</v>
      </c>
      <c r="H483" t="s">
        <v>65</v>
      </c>
      <c r="I483" t="s">
        <v>54</v>
      </c>
      <c r="J483" t="s">
        <v>157</v>
      </c>
      <c r="K483" t="s">
        <v>158</v>
      </c>
      <c r="L483" s="31">
        <v>0</v>
      </c>
      <c r="M483" s="31">
        <v>0</v>
      </c>
      <c r="N483" s="31">
        <v>0</v>
      </c>
      <c r="O483" s="31">
        <v>0</v>
      </c>
      <c r="P483" s="31">
        <v>0</v>
      </c>
      <c r="Q483" s="31">
        <v>0</v>
      </c>
      <c r="R483" s="31">
        <v>-105870</v>
      </c>
      <c r="S483" s="31">
        <v>-105870</v>
      </c>
      <c r="T483" s="32"/>
      <c r="U483" s="31">
        <v>0</v>
      </c>
    </row>
    <row r="484" spans="1:21" x14ac:dyDescent="0.25">
      <c r="A484" t="s">
        <v>49</v>
      </c>
      <c r="B484" t="s">
        <v>50</v>
      </c>
      <c r="C484" t="s">
        <v>159</v>
      </c>
      <c r="D484" t="s">
        <v>169</v>
      </c>
      <c r="E484" t="s">
        <v>170</v>
      </c>
      <c r="F484" t="s">
        <v>171</v>
      </c>
      <c r="G484" t="s">
        <v>62</v>
      </c>
      <c r="H484" t="s">
        <v>63</v>
      </c>
      <c r="I484" t="s">
        <v>54</v>
      </c>
      <c r="J484" t="s">
        <v>51</v>
      </c>
      <c r="K484" t="s">
        <v>51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-1093.7903225806449</v>
      </c>
      <c r="R484" s="31">
        <v>0</v>
      </c>
      <c r="S484" s="31">
        <v>-1093.7903225806449</v>
      </c>
      <c r="T484" s="32"/>
      <c r="U484" s="31">
        <v>0</v>
      </c>
    </row>
    <row r="485" spans="1:21" x14ac:dyDescent="0.25">
      <c r="A485" t="s">
        <v>49</v>
      </c>
      <c r="B485" t="s">
        <v>50</v>
      </c>
      <c r="C485" t="s">
        <v>159</v>
      </c>
      <c r="D485" t="s">
        <v>169</v>
      </c>
      <c r="E485" t="s">
        <v>170</v>
      </c>
      <c r="F485" t="s">
        <v>171</v>
      </c>
      <c r="G485" t="s">
        <v>62</v>
      </c>
      <c r="H485" t="s">
        <v>65</v>
      </c>
      <c r="I485" t="s">
        <v>54</v>
      </c>
      <c r="J485" t="s">
        <v>51</v>
      </c>
      <c r="K485" t="s">
        <v>51</v>
      </c>
      <c r="L485" s="31">
        <v>0</v>
      </c>
      <c r="M485" s="31">
        <v>0</v>
      </c>
      <c r="N485" s="31">
        <v>0</v>
      </c>
      <c r="O485" s="31">
        <v>0</v>
      </c>
      <c r="P485" s="31">
        <v>0</v>
      </c>
      <c r="Q485" s="31">
        <v>-85660.112258064517</v>
      </c>
      <c r="R485" s="31">
        <v>0</v>
      </c>
      <c r="S485" s="31">
        <v>-85660.112258064517</v>
      </c>
      <c r="T485" s="32"/>
      <c r="U485" s="31">
        <v>0</v>
      </c>
    </row>
    <row r="486" spans="1:21" x14ac:dyDescent="0.25">
      <c r="A486" t="s">
        <v>49</v>
      </c>
      <c r="B486" t="s">
        <v>50</v>
      </c>
      <c r="C486" t="s">
        <v>159</v>
      </c>
      <c r="D486" t="s">
        <v>169</v>
      </c>
      <c r="E486" t="s">
        <v>170</v>
      </c>
      <c r="F486" t="s">
        <v>171</v>
      </c>
      <c r="G486" t="s">
        <v>62</v>
      </c>
      <c r="H486" t="s">
        <v>64</v>
      </c>
      <c r="I486" t="s">
        <v>54</v>
      </c>
      <c r="J486" t="s">
        <v>51</v>
      </c>
      <c r="K486" t="s">
        <v>51</v>
      </c>
      <c r="L486" s="31">
        <v>0</v>
      </c>
      <c r="M486" s="31">
        <v>0</v>
      </c>
      <c r="N486" s="31">
        <v>0</v>
      </c>
      <c r="O486" s="31">
        <v>0</v>
      </c>
      <c r="P486" s="31">
        <v>0</v>
      </c>
      <c r="Q486" s="31">
        <v>-48255.248312903219</v>
      </c>
      <c r="R486" s="31">
        <v>0</v>
      </c>
      <c r="S486" s="31">
        <v>-48255.248312903219</v>
      </c>
      <c r="T486" s="32"/>
      <c r="U486" s="31">
        <v>0</v>
      </c>
    </row>
    <row r="487" spans="1:21" x14ac:dyDescent="0.25">
      <c r="A487" t="s">
        <v>49</v>
      </c>
      <c r="B487" t="s">
        <v>50</v>
      </c>
      <c r="C487" t="s">
        <v>159</v>
      </c>
      <c r="D487" t="s">
        <v>169</v>
      </c>
      <c r="E487" t="s">
        <v>170</v>
      </c>
      <c r="F487" t="s">
        <v>171</v>
      </c>
      <c r="G487" t="s">
        <v>62</v>
      </c>
      <c r="H487" t="s">
        <v>63</v>
      </c>
      <c r="I487" t="s">
        <v>54</v>
      </c>
      <c r="J487" t="s">
        <v>110</v>
      </c>
      <c r="K487" t="s">
        <v>111</v>
      </c>
      <c r="L487" s="31">
        <v>0</v>
      </c>
      <c r="M487" s="31">
        <v>0</v>
      </c>
      <c r="N487" s="31">
        <v>0</v>
      </c>
      <c r="O487" s="31">
        <v>0</v>
      </c>
      <c r="P487" s="31">
        <v>0</v>
      </c>
      <c r="Q487" s="31">
        <v>7064000.0000999989</v>
      </c>
      <c r="R487" s="31">
        <v>-15700000</v>
      </c>
      <c r="S487" s="31">
        <v>-8635999.999900002</v>
      </c>
      <c r="T487" s="32"/>
      <c r="U487" s="31">
        <v>0</v>
      </c>
    </row>
    <row r="488" spans="1:21" x14ac:dyDescent="0.25">
      <c r="A488" t="s">
        <v>49</v>
      </c>
      <c r="B488" t="s">
        <v>50</v>
      </c>
      <c r="C488" t="s">
        <v>159</v>
      </c>
      <c r="D488" t="s">
        <v>169</v>
      </c>
      <c r="E488" t="s">
        <v>172</v>
      </c>
      <c r="F488" t="s">
        <v>103</v>
      </c>
      <c r="G488" t="s">
        <v>62</v>
      </c>
      <c r="H488" t="s">
        <v>64</v>
      </c>
      <c r="I488" t="s">
        <v>54</v>
      </c>
      <c r="J488" t="s">
        <v>51</v>
      </c>
      <c r="K488" t="s">
        <v>51</v>
      </c>
      <c r="L488" s="31">
        <v>0</v>
      </c>
      <c r="M488" s="31">
        <v>0</v>
      </c>
      <c r="N488" s="31">
        <v>0</v>
      </c>
      <c r="O488" s="31">
        <v>0</v>
      </c>
      <c r="P488" s="31">
        <v>0</v>
      </c>
      <c r="Q488" s="31">
        <v>-24426.69769032258</v>
      </c>
      <c r="R488" s="31">
        <v>0</v>
      </c>
      <c r="S488" s="31">
        <v>-24426.69769032258</v>
      </c>
      <c r="T488" s="32"/>
      <c r="U488" s="31">
        <v>0</v>
      </c>
    </row>
    <row r="489" spans="1:21" x14ac:dyDescent="0.25">
      <c r="A489" t="s">
        <v>49</v>
      </c>
      <c r="B489" t="s">
        <v>50</v>
      </c>
      <c r="C489" t="s">
        <v>159</v>
      </c>
      <c r="D489" t="s">
        <v>169</v>
      </c>
      <c r="E489" t="s">
        <v>172</v>
      </c>
      <c r="F489" t="s">
        <v>103</v>
      </c>
      <c r="G489" t="s">
        <v>62</v>
      </c>
      <c r="H489" t="s">
        <v>63</v>
      </c>
      <c r="I489" t="s">
        <v>54</v>
      </c>
      <c r="J489" t="s">
        <v>51</v>
      </c>
      <c r="K489" t="s">
        <v>51</v>
      </c>
      <c r="L489" s="31">
        <v>0</v>
      </c>
      <c r="M489" s="31">
        <v>0</v>
      </c>
      <c r="N489" s="31">
        <v>0</v>
      </c>
      <c r="O489" s="31">
        <v>0</v>
      </c>
      <c r="P489" s="31">
        <v>0</v>
      </c>
      <c r="Q489" s="31">
        <v>-875.03225806451599</v>
      </c>
      <c r="R489" s="31">
        <v>0</v>
      </c>
      <c r="S489" s="31">
        <v>-875.03225806451599</v>
      </c>
      <c r="T489" s="32"/>
      <c r="U489" s="31">
        <v>0</v>
      </c>
    </row>
    <row r="490" spans="1:21" x14ac:dyDescent="0.25">
      <c r="A490" t="s">
        <v>49</v>
      </c>
      <c r="B490" t="s">
        <v>50</v>
      </c>
      <c r="C490" t="s">
        <v>159</v>
      </c>
      <c r="D490" t="s">
        <v>169</v>
      </c>
      <c r="E490" t="s">
        <v>172</v>
      </c>
      <c r="F490" t="s">
        <v>103</v>
      </c>
      <c r="G490" t="s">
        <v>62</v>
      </c>
      <c r="H490" t="s">
        <v>65</v>
      </c>
      <c r="I490" t="s">
        <v>54</v>
      </c>
      <c r="J490" t="s">
        <v>51</v>
      </c>
      <c r="K490" t="s">
        <v>51</v>
      </c>
      <c r="L490" s="31">
        <v>0</v>
      </c>
      <c r="M490" s="31">
        <v>0</v>
      </c>
      <c r="N490" s="31">
        <v>0</v>
      </c>
      <c r="O490" s="31">
        <v>0</v>
      </c>
      <c r="P490" s="31">
        <v>0</v>
      </c>
      <c r="Q490" s="31">
        <v>-78302.535806451604</v>
      </c>
      <c r="R490" s="31">
        <v>0</v>
      </c>
      <c r="S490" s="31">
        <v>-78302.535806451604</v>
      </c>
      <c r="T490" s="32"/>
      <c r="U490" s="31">
        <v>0</v>
      </c>
    </row>
    <row r="491" spans="1:21" x14ac:dyDescent="0.25">
      <c r="A491" t="s">
        <v>49</v>
      </c>
      <c r="B491" t="s">
        <v>50</v>
      </c>
      <c r="C491" t="s">
        <v>159</v>
      </c>
      <c r="D491" t="s">
        <v>169</v>
      </c>
      <c r="E491" t="s">
        <v>173</v>
      </c>
      <c r="F491" t="s">
        <v>109</v>
      </c>
      <c r="G491" t="s">
        <v>62</v>
      </c>
      <c r="H491" t="s">
        <v>65</v>
      </c>
      <c r="I491" t="s">
        <v>54</v>
      </c>
      <c r="J491" t="s">
        <v>51</v>
      </c>
      <c r="K491" t="s">
        <v>51</v>
      </c>
      <c r="L491" s="31">
        <v>0</v>
      </c>
      <c r="M491" s="31">
        <v>0</v>
      </c>
      <c r="N491" s="31">
        <v>0</v>
      </c>
      <c r="O491" s="31">
        <v>0</v>
      </c>
      <c r="P491" s="31">
        <v>0</v>
      </c>
      <c r="Q491" s="31">
        <v>-112660.62806451612</v>
      </c>
      <c r="R491" s="31">
        <v>0</v>
      </c>
      <c r="S491" s="31">
        <v>-112660.62806451612</v>
      </c>
      <c r="T491" s="32"/>
      <c r="U491" s="31">
        <v>0</v>
      </c>
    </row>
    <row r="492" spans="1:21" x14ac:dyDescent="0.25">
      <c r="A492" t="s">
        <v>49</v>
      </c>
      <c r="B492" t="s">
        <v>50</v>
      </c>
      <c r="C492" t="s">
        <v>159</v>
      </c>
      <c r="D492" t="s">
        <v>169</v>
      </c>
      <c r="E492" t="s">
        <v>173</v>
      </c>
      <c r="F492" t="s">
        <v>109</v>
      </c>
      <c r="G492" t="s">
        <v>62</v>
      </c>
      <c r="H492" t="s">
        <v>63</v>
      </c>
      <c r="I492" t="s">
        <v>54</v>
      </c>
      <c r="J492" t="s">
        <v>51</v>
      </c>
      <c r="K492" t="s">
        <v>51</v>
      </c>
      <c r="L492" s="31">
        <v>0</v>
      </c>
      <c r="M492" s="31">
        <v>0</v>
      </c>
      <c r="N492" s="31">
        <v>0</v>
      </c>
      <c r="O492" s="31">
        <v>0</v>
      </c>
      <c r="P492" s="31">
        <v>0</v>
      </c>
      <c r="Q492" s="31">
        <v>-57059.822580645159</v>
      </c>
      <c r="R492" s="31">
        <v>0</v>
      </c>
      <c r="S492" s="31">
        <v>-57059.822580645159</v>
      </c>
      <c r="T492" s="32"/>
      <c r="U492" s="31">
        <v>0</v>
      </c>
    </row>
    <row r="493" spans="1:21" x14ac:dyDescent="0.25">
      <c r="A493" t="s">
        <v>49</v>
      </c>
      <c r="B493" t="s">
        <v>50</v>
      </c>
      <c r="C493" t="s">
        <v>159</v>
      </c>
      <c r="D493" t="s">
        <v>169</v>
      </c>
      <c r="E493" t="s">
        <v>173</v>
      </c>
      <c r="F493" t="s">
        <v>109</v>
      </c>
      <c r="G493" t="s">
        <v>62</v>
      </c>
      <c r="H493" t="s">
        <v>64</v>
      </c>
      <c r="I493" t="s">
        <v>54</v>
      </c>
      <c r="J493" t="s">
        <v>51</v>
      </c>
      <c r="K493" t="s">
        <v>51</v>
      </c>
      <c r="L493" s="31">
        <v>0</v>
      </c>
      <c r="M493" s="31">
        <v>0</v>
      </c>
      <c r="N493" s="31">
        <v>0</v>
      </c>
      <c r="O493" s="31">
        <v>0</v>
      </c>
      <c r="P493" s="31">
        <v>0</v>
      </c>
      <c r="Q493" s="31">
        <v>-54154.173203225801</v>
      </c>
      <c r="R493" s="31">
        <v>0</v>
      </c>
      <c r="S493" s="31">
        <v>-54154.173203225801</v>
      </c>
      <c r="T493" s="32"/>
      <c r="U493" s="31">
        <v>0</v>
      </c>
    </row>
    <row r="494" spans="1:21" x14ac:dyDescent="0.25">
      <c r="A494" t="s">
        <v>49</v>
      </c>
      <c r="B494" t="s">
        <v>50</v>
      </c>
      <c r="C494" t="s">
        <v>159</v>
      </c>
      <c r="D494" t="s">
        <v>169</v>
      </c>
      <c r="E494" t="s">
        <v>173</v>
      </c>
      <c r="F494" t="s">
        <v>109</v>
      </c>
      <c r="G494" t="s">
        <v>62</v>
      </c>
      <c r="H494" t="s">
        <v>63</v>
      </c>
      <c r="I494" t="s">
        <v>54</v>
      </c>
      <c r="J494" t="s">
        <v>100</v>
      </c>
      <c r="K494" t="s">
        <v>101</v>
      </c>
      <c r="L494" s="31">
        <v>0</v>
      </c>
      <c r="M494" s="31">
        <v>0</v>
      </c>
      <c r="N494" s="31">
        <v>0</v>
      </c>
      <c r="O494" s="31">
        <v>0</v>
      </c>
      <c r="P494" s="31">
        <v>0</v>
      </c>
      <c r="Q494" s="31">
        <v>-343213</v>
      </c>
      <c r="R494" s="31">
        <v>0</v>
      </c>
      <c r="S494" s="31">
        <v>-343213</v>
      </c>
      <c r="T494" s="32"/>
      <c r="U494" s="31">
        <v>0</v>
      </c>
    </row>
    <row r="495" spans="1:21" x14ac:dyDescent="0.25">
      <c r="A495" t="s">
        <v>49</v>
      </c>
      <c r="B495" t="s">
        <v>50</v>
      </c>
      <c r="C495" t="s">
        <v>159</v>
      </c>
      <c r="D495" t="s">
        <v>169</v>
      </c>
      <c r="E495" t="s">
        <v>174</v>
      </c>
      <c r="F495" t="s">
        <v>175</v>
      </c>
      <c r="G495" t="s">
        <v>62</v>
      </c>
      <c r="H495" t="s">
        <v>63</v>
      </c>
      <c r="I495" t="s">
        <v>54</v>
      </c>
      <c r="J495" t="s">
        <v>51</v>
      </c>
      <c r="K495" t="s">
        <v>51</v>
      </c>
      <c r="L495" s="31">
        <v>0</v>
      </c>
      <c r="M495" s="31">
        <v>0</v>
      </c>
      <c r="N495" s="31">
        <v>0</v>
      </c>
      <c r="O495" s="31">
        <v>0</v>
      </c>
      <c r="P495" s="31">
        <v>0</v>
      </c>
      <c r="Q495" s="31">
        <v>-218.758064516129</v>
      </c>
      <c r="R495" s="31">
        <v>0</v>
      </c>
      <c r="S495" s="31">
        <v>-218.758064516129</v>
      </c>
      <c r="T495" s="32"/>
      <c r="U495" s="31">
        <f>VORM3_konto!$O495-VORM3_konto!$P495</f>
        <v>0</v>
      </c>
    </row>
    <row r="496" spans="1:21" x14ac:dyDescent="0.25">
      <c r="A496" t="s">
        <v>49</v>
      </c>
      <c r="B496" t="s">
        <v>50</v>
      </c>
      <c r="C496" t="s">
        <v>159</v>
      </c>
      <c r="D496" t="s">
        <v>169</v>
      </c>
      <c r="E496" t="s">
        <v>174</v>
      </c>
      <c r="F496" t="s">
        <v>175</v>
      </c>
      <c r="G496" t="s">
        <v>62</v>
      </c>
      <c r="H496" t="s">
        <v>65</v>
      </c>
      <c r="I496" t="s">
        <v>54</v>
      </c>
      <c r="J496" t="s">
        <v>51</v>
      </c>
      <c r="K496" t="s">
        <v>51</v>
      </c>
      <c r="L496" s="31">
        <v>0</v>
      </c>
      <c r="M496" s="31">
        <v>0</v>
      </c>
      <c r="N496" s="31">
        <v>0</v>
      </c>
      <c r="O496" s="31">
        <v>0</v>
      </c>
      <c r="P496" s="31">
        <v>0</v>
      </c>
      <c r="Q496" s="31">
        <v>-9663.9341516129025</v>
      </c>
      <c r="R496" s="31">
        <v>0</v>
      </c>
      <c r="S496" s="31">
        <v>-9663.9341516129025</v>
      </c>
      <c r="T496" s="32"/>
      <c r="U496" s="31">
        <f>VORM3_konto!$O496-VORM3_konto!$P496</f>
        <v>0</v>
      </c>
    </row>
    <row r="497" spans="1:21" x14ac:dyDescent="0.25">
      <c r="A497" t="s">
        <v>49</v>
      </c>
      <c r="B497" t="s">
        <v>50</v>
      </c>
      <c r="C497" t="s">
        <v>159</v>
      </c>
      <c r="D497" t="s">
        <v>169</v>
      </c>
      <c r="E497" t="s">
        <v>174</v>
      </c>
      <c r="F497" t="s">
        <v>175</v>
      </c>
      <c r="G497" t="s">
        <v>62</v>
      </c>
      <c r="H497" t="s">
        <v>64</v>
      </c>
      <c r="I497" t="s">
        <v>54</v>
      </c>
      <c r="J497" t="s">
        <v>51</v>
      </c>
      <c r="K497" t="s">
        <v>51</v>
      </c>
      <c r="L497" s="31">
        <v>0</v>
      </c>
      <c r="M497" s="31">
        <v>0</v>
      </c>
      <c r="N497" s="31">
        <v>0</v>
      </c>
      <c r="O497" s="31">
        <v>0</v>
      </c>
      <c r="P497" s="31">
        <v>0</v>
      </c>
      <c r="Q497" s="31">
        <v>-17937.808722580648</v>
      </c>
      <c r="R497" s="31">
        <v>0</v>
      </c>
      <c r="S497" s="31">
        <v>-17937.808722580648</v>
      </c>
      <c r="T497" s="32"/>
      <c r="U497" s="31">
        <f>VORM3_konto!$O497-VORM3_konto!$P497</f>
        <v>0</v>
      </c>
    </row>
    <row r="498" spans="1:21" x14ac:dyDescent="0.25">
      <c r="A498" t="s">
        <v>49</v>
      </c>
      <c r="B498" t="s">
        <v>50</v>
      </c>
      <c r="C498" t="s">
        <v>159</v>
      </c>
      <c r="D498" t="s">
        <v>169</v>
      </c>
      <c r="E498" t="s">
        <v>176</v>
      </c>
      <c r="F498" t="s">
        <v>129</v>
      </c>
      <c r="G498" t="s">
        <v>62</v>
      </c>
      <c r="H498" t="s">
        <v>64</v>
      </c>
      <c r="I498" t="s">
        <v>54</v>
      </c>
      <c r="J498" t="s">
        <v>51</v>
      </c>
      <c r="K498" t="s">
        <v>51</v>
      </c>
      <c r="L498" s="31">
        <v>0</v>
      </c>
      <c r="M498" s="31">
        <v>0</v>
      </c>
      <c r="N498" s="31">
        <v>0</v>
      </c>
      <c r="O498" s="31">
        <v>0</v>
      </c>
      <c r="P498" s="31">
        <v>0</v>
      </c>
      <c r="Q498" s="31">
        <v>-27215.591167741932</v>
      </c>
      <c r="R498" s="31">
        <v>0</v>
      </c>
      <c r="S498" s="31">
        <v>-27215.591167741932</v>
      </c>
      <c r="T498" s="32"/>
      <c r="U498" s="31">
        <f>VORM3_konto!$O498-VORM3_konto!$P498</f>
        <v>0</v>
      </c>
    </row>
    <row r="499" spans="1:21" x14ac:dyDescent="0.25">
      <c r="A499" t="s">
        <v>49</v>
      </c>
      <c r="B499" t="s">
        <v>50</v>
      </c>
      <c r="C499" t="s">
        <v>159</v>
      </c>
      <c r="D499" t="s">
        <v>169</v>
      </c>
      <c r="E499" t="s">
        <v>176</v>
      </c>
      <c r="F499" t="s">
        <v>129</v>
      </c>
      <c r="G499" t="s">
        <v>62</v>
      </c>
      <c r="H499" t="s">
        <v>65</v>
      </c>
      <c r="I499" t="s">
        <v>54</v>
      </c>
      <c r="J499" t="s">
        <v>51</v>
      </c>
      <c r="K499" t="s">
        <v>51</v>
      </c>
      <c r="L499" s="31">
        <v>0</v>
      </c>
      <c r="M499" s="31">
        <v>0</v>
      </c>
      <c r="N499" s="31">
        <v>0</v>
      </c>
      <c r="O499" s="31">
        <v>0</v>
      </c>
      <c r="P499" s="31">
        <v>0</v>
      </c>
      <c r="Q499" s="31">
        <v>-78087.660554838702</v>
      </c>
      <c r="R499" s="31">
        <v>0</v>
      </c>
      <c r="S499" s="31">
        <v>-78087.660554838702</v>
      </c>
      <c r="T499" s="32"/>
      <c r="U499" s="31">
        <f>VORM3_konto!$O499-VORM3_konto!$P499</f>
        <v>0</v>
      </c>
    </row>
    <row r="500" spans="1:21" x14ac:dyDescent="0.25">
      <c r="A500" t="s">
        <v>49</v>
      </c>
      <c r="B500" t="s">
        <v>50</v>
      </c>
      <c r="C500" t="s">
        <v>159</v>
      </c>
      <c r="D500" t="s">
        <v>169</v>
      </c>
      <c r="E500" t="s">
        <v>176</v>
      </c>
      <c r="F500" t="s">
        <v>129</v>
      </c>
      <c r="G500" t="s">
        <v>62</v>
      </c>
      <c r="H500" t="s">
        <v>63</v>
      </c>
      <c r="I500" t="s">
        <v>54</v>
      </c>
      <c r="J500" t="s">
        <v>51</v>
      </c>
      <c r="K500" t="s">
        <v>51</v>
      </c>
      <c r="L500" s="31">
        <v>0</v>
      </c>
      <c r="M500" s="31">
        <v>0</v>
      </c>
      <c r="N500" s="31">
        <v>0</v>
      </c>
      <c r="O500" s="31">
        <v>0</v>
      </c>
      <c r="P500" s="31">
        <v>0</v>
      </c>
      <c r="Q500" s="31">
        <v>-1509363.9528935484</v>
      </c>
      <c r="R500" s="31">
        <v>0</v>
      </c>
      <c r="S500" s="31">
        <v>-1509363.9528935484</v>
      </c>
      <c r="T500" s="32"/>
      <c r="U500" s="31">
        <f>VORM3_konto!$O500-VORM3_konto!$P500</f>
        <v>0</v>
      </c>
    </row>
    <row r="501" spans="1:21" x14ac:dyDescent="0.25">
      <c r="A501" t="s">
        <v>49</v>
      </c>
      <c r="B501" t="s">
        <v>50</v>
      </c>
      <c r="C501" t="s">
        <v>159</v>
      </c>
      <c r="D501" t="s">
        <v>177</v>
      </c>
      <c r="E501" t="s">
        <v>178</v>
      </c>
      <c r="F501" t="s">
        <v>119</v>
      </c>
      <c r="G501" t="s">
        <v>62</v>
      </c>
      <c r="H501" t="s">
        <v>65</v>
      </c>
      <c r="I501" t="s">
        <v>54</v>
      </c>
      <c r="J501" t="s">
        <v>51</v>
      </c>
      <c r="K501" t="s">
        <v>51</v>
      </c>
      <c r="L501" s="31">
        <v>0</v>
      </c>
      <c r="M501" s="31">
        <v>0</v>
      </c>
      <c r="N501" s="31">
        <v>0</v>
      </c>
      <c r="O501" s="31">
        <v>0</v>
      </c>
      <c r="P501" s="31">
        <v>0</v>
      </c>
      <c r="Q501" s="31">
        <v>-203846.30455161291</v>
      </c>
      <c r="R501" s="31">
        <v>0</v>
      </c>
      <c r="S501" s="31">
        <v>-203846.30455161291</v>
      </c>
      <c r="T501" s="32"/>
      <c r="U501" s="31">
        <f>VORM3_konto!$O501-VORM3_konto!$P501</f>
        <v>0</v>
      </c>
    </row>
    <row r="502" spans="1:21" x14ac:dyDescent="0.25">
      <c r="A502" t="s">
        <v>49</v>
      </c>
      <c r="B502" t="s">
        <v>50</v>
      </c>
      <c r="C502" t="s">
        <v>159</v>
      </c>
      <c r="D502" t="s">
        <v>177</v>
      </c>
      <c r="E502" t="s">
        <v>178</v>
      </c>
      <c r="F502" t="s">
        <v>119</v>
      </c>
      <c r="G502" t="s">
        <v>62</v>
      </c>
      <c r="H502" t="s">
        <v>63</v>
      </c>
      <c r="I502" t="s">
        <v>54</v>
      </c>
      <c r="J502" t="s">
        <v>51</v>
      </c>
      <c r="K502" t="s">
        <v>51</v>
      </c>
      <c r="L502" s="31">
        <v>0</v>
      </c>
      <c r="M502" s="31">
        <v>0</v>
      </c>
      <c r="N502" s="31">
        <v>0</v>
      </c>
      <c r="O502" s="31">
        <v>0</v>
      </c>
      <c r="P502" s="31">
        <v>0</v>
      </c>
      <c r="Q502" s="31">
        <v>-218.758064516129</v>
      </c>
      <c r="R502" s="31">
        <v>0</v>
      </c>
      <c r="S502" s="31">
        <v>-218.758064516129</v>
      </c>
      <c r="T502" s="32"/>
      <c r="U502" s="31">
        <f>VORM3_konto!$O502-VORM3_konto!$P502</f>
        <v>0</v>
      </c>
    </row>
    <row r="503" spans="1:21" x14ac:dyDescent="0.25">
      <c r="A503" t="s">
        <v>49</v>
      </c>
      <c r="B503" t="s">
        <v>50</v>
      </c>
      <c r="C503" t="s">
        <v>159</v>
      </c>
      <c r="D503" t="s">
        <v>177</v>
      </c>
      <c r="E503" t="s">
        <v>178</v>
      </c>
      <c r="F503" t="s">
        <v>119</v>
      </c>
      <c r="G503" t="s">
        <v>62</v>
      </c>
      <c r="H503" t="s">
        <v>64</v>
      </c>
      <c r="I503" t="s">
        <v>54</v>
      </c>
      <c r="J503" t="s">
        <v>51</v>
      </c>
      <c r="K503" t="s">
        <v>51</v>
      </c>
      <c r="L503" s="31">
        <v>0</v>
      </c>
      <c r="M503" s="31">
        <v>0</v>
      </c>
      <c r="N503" s="31">
        <v>0</v>
      </c>
      <c r="O503" s="31">
        <v>0</v>
      </c>
      <c r="P503" s="31">
        <v>0</v>
      </c>
      <c r="Q503" s="31">
        <v>-45642.01757258064</v>
      </c>
      <c r="R503" s="31">
        <v>0</v>
      </c>
      <c r="S503" s="31">
        <v>-45642.01757258064</v>
      </c>
      <c r="T503" s="32"/>
      <c r="U503" s="31">
        <f>VORM3_konto!$O503-VORM3_konto!$P503</f>
        <v>0</v>
      </c>
    </row>
    <row r="504" spans="1:21" x14ac:dyDescent="0.25">
      <c r="A504" t="s">
        <v>49</v>
      </c>
      <c r="B504" t="s">
        <v>50</v>
      </c>
      <c r="C504" t="s">
        <v>159</v>
      </c>
      <c r="D504" t="s">
        <v>177</v>
      </c>
      <c r="E504" t="s">
        <v>179</v>
      </c>
      <c r="F504" t="s">
        <v>180</v>
      </c>
      <c r="G504" t="s">
        <v>62</v>
      </c>
      <c r="H504" t="s">
        <v>63</v>
      </c>
      <c r="I504" t="s">
        <v>54</v>
      </c>
      <c r="J504" t="s">
        <v>93</v>
      </c>
      <c r="K504" t="s">
        <v>94</v>
      </c>
      <c r="L504" s="31">
        <v>0</v>
      </c>
      <c r="M504" s="31">
        <v>0</v>
      </c>
      <c r="N504" s="31">
        <v>0</v>
      </c>
      <c r="O504" s="31">
        <v>0</v>
      </c>
      <c r="P504" s="31">
        <v>0</v>
      </c>
      <c r="Q504" s="31">
        <v>-118739</v>
      </c>
      <c r="R504" s="31">
        <v>0</v>
      </c>
      <c r="S504" s="31">
        <v>-118739</v>
      </c>
      <c r="T504" s="32"/>
      <c r="U504" s="31">
        <f>VORM3_konto!$O504-VORM3_konto!$P504</f>
        <v>0</v>
      </c>
    </row>
    <row r="505" spans="1:21" x14ac:dyDescent="0.25">
      <c r="A505" t="s">
        <v>49</v>
      </c>
      <c r="B505" t="s">
        <v>50</v>
      </c>
      <c r="C505" t="s">
        <v>159</v>
      </c>
      <c r="D505" t="s">
        <v>177</v>
      </c>
      <c r="E505" t="s">
        <v>181</v>
      </c>
      <c r="F505" t="s">
        <v>182</v>
      </c>
      <c r="G505" t="s">
        <v>62</v>
      </c>
      <c r="H505" t="s">
        <v>63</v>
      </c>
      <c r="I505" t="s">
        <v>54</v>
      </c>
      <c r="J505" t="s">
        <v>51</v>
      </c>
      <c r="K505" t="s">
        <v>51</v>
      </c>
      <c r="L505" s="31">
        <v>0</v>
      </c>
      <c r="M505" s="31">
        <v>0</v>
      </c>
      <c r="N505" s="31">
        <v>0</v>
      </c>
      <c r="O505" s="31">
        <v>0</v>
      </c>
      <c r="P505" s="31">
        <v>0</v>
      </c>
      <c r="Q505" s="31">
        <v>-1055744.2817935483</v>
      </c>
      <c r="R505" s="31">
        <v>0</v>
      </c>
      <c r="S505" s="31">
        <v>-1055744.2817935483</v>
      </c>
      <c r="T505" s="32"/>
      <c r="U505" s="31">
        <f>VORM3_konto!$O505-VORM3_konto!$P505</f>
        <v>0</v>
      </c>
    </row>
    <row r="506" spans="1:21" x14ac:dyDescent="0.25">
      <c r="A506" t="s">
        <v>49</v>
      </c>
      <c r="B506" t="s">
        <v>50</v>
      </c>
      <c r="C506" t="s">
        <v>159</v>
      </c>
      <c r="D506" t="s">
        <v>177</v>
      </c>
      <c r="E506" t="s">
        <v>181</v>
      </c>
      <c r="F506" t="s">
        <v>182</v>
      </c>
      <c r="G506" t="s">
        <v>62</v>
      </c>
      <c r="H506" t="s">
        <v>64</v>
      </c>
      <c r="I506" t="s">
        <v>54</v>
      </c>
      <c r="J506" t="s">
        <v>51</v>
      </c>
      <c r="K506" t="s">
        <v>51</v>
      </c>
      <c r="L506" s="31">
        <v>0</v>
      </c>
      <c r="M506" s="31">
        <v>0</v>
      </c>
      <c r="N506" s="31">
        <v>0</v>
      </c>
      <c r="O506" s="31">
        <v>0</v>
      </c>
      <c r="P506" s="31">
        <v>0</v>
      </c>
      <c r="Q506" s="31">
        <v>-87657.15621774194</v>
      </c>
      <c r="R506" s="31">
        <v>0</v>
      </c>
      <c r="S506" s="31">
        <v>-87657.15621774194</v>
      </c>
      <c r="T506" s="32"/>
      <c r="U506" s="31">
        <f>VORM3_konto!$O506-VORM3_konto!$P506</f>
        <v>0</v>
      </c>
    </row>
    <row r="507" spans="1:21" x14ac:dyDescent="0.25">
      <c r="A507" t="s">
        <v>49</v>
      </c>
      <c r="B507" t="s">
        <v>50</v>
      </c>
      <c r="C507" t="s">
        <v>159</v>
      </c>
      <c r="D507" t="s">
        <v>177</v>
      </c>
      <c r="E507" t="s">
        <v>181</v>
      </c>
      <c r="F507" t="s">
        <v>182</v>
      </c>
      <c r="G507" t="s">
        <v>62</v>
      </c>
      <c r="H507" t="s">
        <v>65</v>
      </c>
      <c r="I507" t="s">
        <v>54</v>
      </c>
      <c r="J507" t="s">
        <v>51</v>
      </c>
      <c r="K507" t="s">
        <v>51</v>
      </c>
      <c r="L507" s="31">
        <v>0</v>
      </c>
      <c r="M507" s="31">
        <v>0</v>
      </c>
      <c r="N507" s="31">
        <v>0</v>
      </c>
      <c r="O507" s="31">
        <v>0</v>
      </c>
      <c r="P507" s="31">
        <v>0</v>
      </c>
      <c r="Q507" s="31">
        <v>-133841.8471548387</v>
      </c>
      <c r="R507" s="31">
        <v>0</v>
      </c>
      <c r="S507" s="31">
        <v>-133841.8471548387</v>
      </c>
      <c r="T507" s="32"/>
      <c r="U507" s="31">
        <f>VORM3_konto!$O507-VORM3_konto!$P507</f>
        <v>0</v>
      </c>
    </row>
    <row r="508" spans="1:21" x14ac:dyDescent="0.25">
      <c r="A508" t="s">
        <v>49</v>
      </c>
      <c r="B508" t="s">
        <v>224</v>
      </c>
      <c r="C508" t="s">
        <v>51</v>
      </c>
      <c r="D508" t="s">
        <v>51</v>
      </c>
      <c r="E508" t="s">
        <v>51</v>
      </c>
      <c r="F508" t="s">
        <v>51</v>
      </c>
      <c r="G508" t="s">
        <v>225</v>
      </c>
      <c r="H508" t="s">
        <v>226</v>
      </c>
      <c r="I508" t="s">
        <v>54</v>
      </c>
      <c r="J508" t="s">
        <v>72</v>
      </c>
      <c r="K508" t="s">
        <v>73</v>
      </c>
      <c r="L508" s="31">
        <v>-172.49</v>
      </c>
      <c r="M508" s="31">
        <v>-172.49</v>
      </c>
      <c r="N508" s="31">
        <v>0</v>
      </c>
      <c r="O508" s="31">
        <v>-172.49</v>
      </c>
      <c r="P508" s="31">
        <v>0</v>
      </c>
      <c r="Q508" s="31">
        <v>0</v>
      </c>
      <c r="R508" s="31">
        <v>0</v>
      </c>
      <c r="S508" s="31">
        <v>0</v>
      </c>
      <c r="T508" s="32"/>
      <c r="U508" s="31">
        <v>0</v>
      </c>
    </row>
    <row r="509" spans="1:21" x14ac:dyDescent="0.25">
      <c r="A509" t="s">
        <v>49</v>
      </c>
      <c r="B509" t="s">
        <v>224</v>
      </c>
      <c r="C509" t="s">
        <v>58</v>
      </c>
      <c r="D509" t="s">
        <v>59</v>
      </c>
      <c r="E509" t="s">
        <v>70</v>
      </c>
      <c r="F509" t="s">
        <v>71</v>
      </c>
      <c r="G509" t="s">
        <v>62</v>
      </c>
      <c r="H509" t="s">
        <v>64</v>
      </c>
      <c r="I509" t="s">
        <v>54</v>
      </c>
      <c r="J509" t="s">
        <v>51</v>
      </c>
      <c r="K509" t="s">
        <v>51</v>
      </c>
      <c r="L509" s="31">
        <v>0</v>
      </c>
      <c r="M509" s="31">
        <v>0</v>
      </c>
      <c r="N509" s="31">
        <v>0</v>
      </c>
      <c r="O509" s="31">
        <v>0</v>
      </c>
      <c r="P509" s="31">
        <v>0</v>
      </c>
      <c r="Q509" s="31">
        <v>-25674.22</v>
      </c>
      <c r="R509" s="31">
        <v>0</v>
      </c>
      <c r="S509" s="31">
        <v>-25674.22</v>
      </c>
      <c r="T509" s="32"/>
      <c r="U509" s="31">
        <f>VORM3_konto!$O509-VORM3_konto!$P509</f>
        <v>0</v>
      </c>
    </row>
    <row r="510" spans="1:21" x14ac:dyDescent="0.25">
      <c r="A510" t="s">
        <v>49</v>
      </c>
      <c r="B510" t="s">
        <v>224</v>
      </c>
      <c r="C510" t="s">
        <v>58</v>
      </c>
      <c r="D510" t="s">
        <v>59</v>
      </c>
      <c r="E510" t="s">
        <v>70</v>
      </c>
      <c r="F510" t="s">
        <v>71</v>
      </c>
      <c r="G510" t="s">
        <v>62</v>
      </c>
      <c r="H510" t="s">
        <v>65</v>
      </c>
      <c r="I510" t="s">
        <v>54</v>
      </c>
      <c r="J510" t="s">
        <v>51</v>
      </c>
      <c r="K510" t="s">
        <v>51</v>
      </c>
      <c r="L510" s="31">
        <v>0</v>
      </c>
      <c r="M510" s="31">
        <v>0</v>
      </c>
      <c r="N510" s="31">
        <v>0</v>
      </c>
      <c r="O510" s="31">
        <v>0</v>
      </c>
      <c r="P510" s="31">
        <v>0</v>
      </c>
      <c r="Q510" s="31">
        <v>-103108.53000000001</v>
      </c>
      <c r="R510" s="31">
        <v>0</v>
      </c>
      <c r="S510" s="31">
        <v>-103108.53000000001</v>
      </c>
      <c r="T510" s="32"/>
      <c r="U510" s="31">
        <f>VORM3_konto!$O510-VORM3_konto!$P510</f>
        <v>0</v>
      </c>
    </row>
    <row r="511" spans="1:21" x14ac:dyDescent="0.25">
      <c r="A511" t="s">
        <v>49</v>
      </c>
      <c r="B511" t="s">
        <v>224</v>
      </c>
      <c r="C511" t="s">
        <v>58</v>
      </c>
      <c r="D511" t="s">
        <v>76</v>
      </c>
      <c r="E511" t="s">
        <v>77</v>
      </c>
      <c r="F511" t="s">
        <v>78</v>
      </c>
      <c r="G511" t="s">
        <v>62</v>
      </c>
      <c r="H511" t="s">
        <v>65</v>
      </c>
      <c r="I511" t="s">
        <v>54</v>
      </c>
      <c r="J511" t="s">
        <v>51</v>
      </c>
      <c r="K511" t="s">
        <v>51</v>
      </c>
      <c r="L511" s="31">
        <v>0</v>
      </c>
      <c r="M511" s="31">
        <v>0</v>
      </c>
      <c r="N511" s="31">
        <v>0</v>
      </c>
      <c r="O511" s="31">
        <v>0</v>
      </c>
      <c r="P511" s="31">
        <v>0</v>
      </c>
      <c r="Q511" s="31">
        <v>-266942.24</v>
      </c>
      <c r="R511" s="31">
        <v>0</v>
      </c>
      <c r="S511" s="31">
        <v>-266942.24</v>
      </c>
      <c r="T511" s="32"/>
      <c r="U511" s="31">
        <f>VORM3_konto!$O511-VORM3_konto!$P511</f>
        <v>0</v>
      </c>
    </row>
    <row r="512" spans="1:21" x14ac:dyDescent="0.25">
      <c r="A512" t="s">
        <v>49</v>
      </c>
      <c r="B512" t="s">
        <v>224</v>
      </c>
      <c r="C512" t="s">
        <v>58</v>
      </c>
      <c r="D512" t="s">
        <v>76</v>
      </c>
      <c r="E512" t="s">
        <v>79</v>
      </c>
      <c r="F512" t="s">
        <v>80</v>
      </c>
      <c r="G512" t="s">
        <v>62</v>
      </c>
      <c r="H512" t="s">
        <v>64</v>
      </c>
      <c r="I512" t="s">
        <v>54</v>
      </c>
      <c r="J512" t="s">
        <v>51</v>
      </c>
      <c r="K512" t="s">
        <v>51</v>
      </c>
      <c r="L512" s="31">
        <v>0</v>
      </c>
      <c r="M512" s="31">
        <v>0</v>
      </c>
      <c r="N512" s="31">
        <v>0</v>
      </c>
      <c r="O512" s="31">
        <v>0</v>
      </c>
      <c r="P512" s="31">
        <v>0</v>
      </c>
      <c r="Q512" s="31">
        <v>-9108.57</v>
      </c>
      <c r="R512" s="31">
        <v>0</v>
      </c>
      <c r="S512" s="31">
        <v>-9108.57</v>
      </c>
      <c r="T512" s="32"/>
      <c r="U512" s="31">
        <f>VORM3_konto!$O512-VORM3_konto!$P512</f>
        <v>0</v>
      </c>
    </row>
    <row r="513" spans="1:21" x14ac:dyDescent="0.25">
      <c r="A513" t="s">
        <v>49</v>
      </c>
      <c r="B513" t="s">
        <v>224</v>
      </c>
      <c r="C513" t="s">
        <v>58</v>
      </c>
      <c r="D513" t="s">
        <v>76</v>
      </c>
      <c r="E513" t="s">
        <v>79</v>
      </c>
      <c r="F513" t="s">
        <v>80</v>
      </c>
      <c r="G513" t="s">
        <v>62</v>
      </c>
      <c r="H513" t="s">
        <v>65</v>
      </c>
      <c r="I513" t="s">
        <v>54</v>
      </c>
      <c r="J513" t="s">
        <v>51</v>
      </c>
      <c r="K513" t="s">
        <v>51</v>
      </c>
      <c r="L513" s="31">
        <v>0</v>
      </c>
      <c r="M513" s="31">
        <v>0</v>
      </c>
      <c r="N513" s="31">
        <v>0</v>
      </c>
      <c r="O513" s="31">
        <v>0</v>
      </c>
      <c r="P513" s="31">
        <v>0</v>
      </c>
      <c r="Q513" s="31">
        <v>-181635.24</v>
      </c>
      <c r="R513" s="31">
        <v>0</v>
      </c>
      <c r="S513" s="31">
        <v>-181635.24</v>
      </c>
      <c r="T513" s="32"/>
      <c r="U513" s="31">
        <f>VORM3_konto!$O513-VORM3_konto!$P513</f>
        <v>0</v>
      </c>
    </row>
    <row r="514" spans="1:21" x14ac:dyDescent="0.25">
      <c r="A514" t="s">
        <v>49</v>
      </c>
      <c r="B514" t="s">
        <v>224</v>
      </c>
      <c r="C514" t="s">
        <v>159</v>
      </c>
      <c r="D514" t="s">
        <v>160</v>
      </c>
      <c r="E514" t="s">
        <v>161</v>
      </c>
      <c r="F514" t="s">
        <v>148</v>
      </c>
      <c r="G514" t="s">
        <v>62</v>
      </c>
      <c r="H514" t="s">
        <v>64</v>
      </c>
      <c r="I514" t="s">
        <v>54</v>
      </c>
      <c r="J514" t="s">
        <v>51</v>
      </c>
      <c r="K514" t="s">
        <v>51</v>
      </c>
      <c r="L514" s="31">
        <v>0</v>
      </c>
      <c r="M514" s="31">
        <v>0</v>
      </c>
      <c r="N514" s="31">
        <v>0</v>
      </c>
      <c r="O514" s="31">
        <v>0</v>
      </c>
      <c r="P514" s="31">
        <v>0</v>
      </c>
      <c r="Q514" s="31">
        <v>-9128.6200000000008</v>
      </c>
      <c r="R514" s="31">
        <v>0</v>
      </c>
      <c r="S514" s="31">
        <v>-9128.6200000000008</v>
      </c>
      <c r="T514" s="32"/>
      <c r="U514" s="31">
        <f>VORM3_konto!$O514-VORM3_konto!$P514</f>
        <v>0</v>
      </c>
    </row>
    <row r="515" spans="1:21" x14ac:dyDescent="0.25">
      <c r="A515" t="s">
        <v>49</v>
      </c>
      <c r="B515" t="s">
        <v>224</v>
      </c>
      <c r="C515" t="s">
        <v>159</v>
      </c>
      <c r="D515" t="s">
        <v>160</v>
      </c>
      <c r="E515" t="s">
        <v>161</v>
      </c>
      <c r="F515" t="s">
        <v>148</v>
      </c>
      <c r="G515" t="s">
        <v>62</v>
      </c>
      <c r="H515" t="s">
        <v>65</v>
      </c>
      <c r="I515" t="s">
        <v>54</v>
      </c>
      <c r="J515" t="s">
        <v>51</v>
      </c>
      <c r="K515" t="s">
        <v>51</v>
      </c>
      <c r="L515" s="31">
        <v>0</v>
      </c>
      <c r="M515" s="31">
        <v>0</v>
      </c>
      <c r="N515" s="31">
        <v>0</v>
      </c>
      <c r="O515" s="31">
        <v>0</v>
      </c>
      <c r="P515" s="31">
        <v>0</v>
      </c>
      <c r="Q515" s="31">
        <v>-31023.46</v>
      </c>
      <c r="R515" s="31">
        <v>0</v>
      </c>
      <c r="S515" s="31">
        <v>-31023.46</v>
      </c>
      <c r="T515" s="32"/>
      <c r="U515" s="31">
        <f>VORM3_konto!$O515-VORM3_konto!$P515</f>
        <v>0</v>
      </c>
    </row>
    <row r="516" spans="1:21" x14ac:dyDescent="0.25">
      <c r="A516" t="s">
        <v>49</v>
      </c>
      <c r="B516" t="s">
        <v>224</v>
      </c>
      <c r="C516" t="s">
        <v>159</v>
      </c>
      <c r="D516" t="s">
        <v>160</v>
      </c>
      <c r="E516" t="s">
        <v>162</v>
      </c>
      <c r="F516" t="s">
        <v>163</v>
      </c>
      <c r="G516" t="s">
        <v>62</v>
      </c>
      <c r="H516" t="s">
        <v>64</v>
      </c>
      <c r="I516" t="s">
        <v>54</v>
      </c>
      <c r="J516" t="s">
        <v>51</v>
      </c>
      <c r="K516" t="s">
        <v>51</v>
      </c>
      <c r="L516" s="31">
        <v>0</v>
      </c>
      <c r="M516" s="31">
        <v>0</v>
      </c>
      <c r="N516" s="31">
        <v>0</v>
      </c>
      <c r="O516" s="31">
        <v>0</v>
      </c>
      <c r="P516" s="31">
        <v>0</v>
      </c>
      <c r="Q516" s="31">
        <v>-3795.33</v>
      </c>
      <c r="R516" s="31">
        <v>0</v>
      </c>
      <c r="S516" s="31">
        <v>-3795.33</v>
      </c>
      <c r="T516" s="32"/>
      <c r="U516" s="31">
        <f>VORM3_konto!$O516-VORM3_konto!$P516</f>
        <v>0</v>
      </c>
    </row>
    <row r="517" spans="1:21" x14ac:dyDescent="0.25">
      <c r="A517" t="s">
        <v>49</v>
      </c>
      <c r="B517" t="s">
        <v>224</v>
      </c>
      <c r="C517" t="s">
        <v>159</v>
      </c>
      <c r="D517" t="s">
        <v>160</v>
      </c>
      <c r="E517" t="s">
        <v>162</v>
      </c>
      <c r="F517" t="s">
        <v>163</v>
      </c>
      <c r="G517" t="s">
        <v>62</v>
      </c>
      <c r="H517" t="s">
        <v>65</v>
      </c>
      <c r="I517" t="s">
        <v>54</v>
      </c>
      <c r="J517" t="s">
        <v>51</v>
      </c>
      <c r="K517" t="s">
        <v>51</v>
      </c>
      <c r="L517" s="31">
        <v>0</v>
      </c>
      <c r="M517" s="31">
        <v>0</v>
      </c>
      <c r="N517" s="31">
        <v>0</v>
      </c>
      <c r="O517" s="31">
        <v>0</v>
      </c>
      <c r="P517" s="31">
        <v>0</v>
      </c>
      <c r="Q517" s="31">
        <v>-178060.36</v>
      </c>
      <c r="R517" s="31">
        <v>0</v>
      </c>
      <c r="S517" s="31">
        <v>-178060.36</v>
      </c>
      <c r="T517" s="32"/>
      <c r="U517" s="31">
        <f>VORM3_konto!$O517-VORM3_konto!$P517</f>
        <v>0</v>
      </c>
    </row>
    <row r="518" spans="1:21" x14ac:dyDescent="0.25">
      <c r="A518" t="s">
        <v>49</v>
      </c>
      <c r="B518" t="s">
        <v>224</v>
      </c>
      <c r="C518" t="s">
        <v>159</v>
      </c>
      <c r="D518" t="s">
        <v>169</v>
      </c>
      <c r="E518" t="s">
        <v>176</v>
      </c>
      <c r="F518" t="s">
        <v>129</v>
      </c>
      <c r="G518" t="s">
        <v>62</v>
      </c>
      <c r="H518" t="s">
        <v>64</v>
      </c>
      <c r="I518" t="s">
        <v>54</v>
      </c>
      <c r="J518" t="s">
        <v>51</v>
      </c>
      <c r="K518" t="s">
        <v>51</v>
      </c>
      <c r="L518" s="31">
        <v>0</v>
      </c>
      <c r="M518" s="31">
        <v>0</v>
      </c>
      <c r="N518" s="31">
        <v>0</v>
      </c>
      <c r="O518" s="31">
        <v>0</v>
      </c>
      <c r="P518" s="31">
        <v>0</v>
      </c>
      <c r="Q518" s="31">
        <v>-30722.6</v>
      </c>
      <c r="R518" s="31">
        <v>0</v>
      </c>
      <c r="S518" s="31">
        <v>-30722.6</v>
      </c>
      <c r="T518" s="32"/>
      <c r="U518" s="31">
        <f>VORM3_konto!$O518-VORM3_konto!$P518</f>
        <v>0</v>
      </c>
    </row>
    <row r="519" spans="1:21" x14ac:dyDescent="0.25">
      <c r="A519" t="s">
        <v>49</v>
      </c>
      <c r="B519" t="s">
        <v>224</v>
      </c>
      <c r="C519" t="s">
        <v>159</v>
      </c>
      <c r="D519" t="s">
        <v>169</v>
      </c>
      <c r="E519" t="s">
        <v>176</v>
      </c>
      <c r="F519" t="s">
        <v>129</v>
      </c>
      <c r="G519" t="s">
        <v>62</v>
      </c>
      <c r="H519" t="s">
        <v>65</v>
      </c>
      <c r="I519" t="s">
        <v>54</v>
      </c>
      <c r="J519" t="s">
        <v>51</v>
      </c>
      <c r="K519" t="s">
        <v>51</v>
      </c>
      <c r="L519" s="31">
        <v>0</v>
      </c>
      <c r="M519" s="31">
        <v>0</v>
      </c>
      <c r="N519" s="31">
        <v>0</v>
      </c>
      <c r="O519" s="31">
        <v>0</v>
      </c>
      <c r="P519" s="31">
        <v>0</v>
      </c>
      <c r="Q519" s="31">
        <v>-2009.4</v>
      </c>
      <c r="R519" s="31">
        <v>0</v>
      </c>
      <c r="S519" s="31">
        <v>-2009.4</v>
      </c>
      <c r="T519" s="32"/>
      <c r="U519" s="31">
        <f>VORM3_konto!$O519-VORM3_konto!$P519</f>
        <v>0</v>
      </c>
    </row>
    <row r="520" spans="1:21" x14ac:dyDescent="0.25">
      <c r="A520" t="s">
        <v>49</v>
      </c>
      <c r="B520" t="s">
        <v>224</v>
      </c>
      <c r="C520" t="s">
        <v>159</v>
      </c>
      <c r="D520" t="s">
        <v>177</v>
      </c>
      <c r="E520" t="s">
        <v>178</v>
      </c>
      <c r="F520" t="s">
        <v>119</v>
      </c>
      <c r="G520" t="s">
        <v>62</v>
      </c>
      <c r="H520" t="s">
        <v>64</v>
      </c>
      <c r="I520" t="s">
        <v>54</v>
      </c>
      <c r="J520" t="s">
        <v>51</v>
      </c>
      <c r="K520" t="s">
        <v>51</v>
      </c>
      <c r="L520" s="31">
        <v>0</v>
      </c>
      <c r="M520" s="31">
        <v>0</v>
      </c>
      <c r="N520" s="31">
        <v>0</v>
      </c>
      <c r="O520" s="31">
        <v>0</v>
      </c>
      <c r="P520" s="31">
        <v>0</v>
      </c>
      <c r="Q520" s="31">
        <v>-723.1400000000001</v>
      </c>
      <c r="R520" s="31">
        <v>0</v>
      </c>
      <c r="S520" s="31">
        <v>-723.1400000000001</v>
      </c>
      <c r="T520" s="32"/>
      <c r="U520" s="31">
        <f>VORM3_konto!$O520-VORM3_konto!$P520</f>
        <v>0</v>
      </c>
    </row>
    <row r="521" spans="1:21" x14ac:dyDescent="0.25">
      <c r="A521" t="s">
        <v>49</v>
      </c>
      <c r="B521" t="s">
        <v>224</v>
      </c>
      <c r="C521" t="s">
        <v>159</v>
      </c>
      <c r="D521" t="s">
        <v>177</v>
      </c>
      <c r="E521" t="s">
        <v>179</v>
      </c>
      <c r="F521" t="s">
        <v>180</v>
      </c>
      <c r="G521" t="s">
        <v>62</v>
      </c>
      <c r="H521" t="s">
        <v>64</v>
      </c>
      <c r="I521" t="s">
        <v>54</v>
      </c>
      <c r="J521" t="s">
        <v>51</v>
      </c>
      <c r="K521" t="s">
        <v>51</v>
      </c>
      <c r="L521" s="31">
        <v>0</v>
      </c>
      <c r="M521" s="31">
        <v>0</v>
      </c>
      <c r="N521" s="31">
        <v>0</v>
      </c>
      <c r="O521" s="31">
        <v>0</v>
      </c>
      <c r="P521" s="31">
        <v>0</v>
      </c>
      <c r="Q521" s="31">
        <v>-118177.09</v>
      </c>
      <c r="R521" s="31">
        <v>0</v>
      </c>
      <c r="S521" s="31">
        <v>-118177.09</v>
      </c>
      <c r="T521" s="32"/>
      <c r="U521" s="31">
        <f>VORM3_konto!$O521-VORM3_konto!$P521</f>
        <v>0</v>
      </c>
    </row>
    <row r="522" spans="1:21" x14ac:dyDescent="0.25">
      <c r="A522" t="s">
        <v>49</v>
      </c>
      <c r="B522" t="s">
        <v>224</v>
      </c>
      <c r="C522" t="s">
        <v>159</v>
      </c>
      <c r="D522" t="s">
        <v>177</v>
      </c>
      <c r="E522" t="s">
        <v>181</v>
      </c>
      <c r="F522" t="s">
        <v>182</v>
      </c>
      <c r="G522" t="s">
        <v>62</v>
      </c>
      <c r="H522" t="s">
        <v>64</v>
      </c>
      <c r="I522" t="s">
        <v>54</v>
      </c>
      <c r="J522" t="s">
        <v>51</v>
      </c>
      <c r="K522" t="s">
        <v>51</v>
      </c>
      <c r="L522" s="31">
        <v>0</v>
      </c>
      <c r="M522" s="31">
        <v>0</v>
      </c>
      <c r="N522" s="31">
        <v>0</v>
      </c>
      <c r="O522" s="31">
        <v>0</v>
      </c>
      <c r="P522" s="31">
        <v>0</v>
      </c>
      <c r="Q522" s="31">
        <v>-41655.070000000007</v>
      </c>
      <c r="R522" s="31">
        <v>0</v>
      </c>
      <c r="S522" s="31">
        <v>-41655.070000000007</v>
      </c>
      <c r="T522" s="32"/>
      <c r="U522" s="31">
        <f>VORM3_konto!$O522-VORM3_konto!$P522</f>
        <v>0</v>
      </c>
    </row>
    <row r="523" spans="1:21" x14ac:dyDescent="0.25">
      <c r="A523" t="s">
        <v>49</v>
      </c>
      <c r="B523" t="s">
        <v>224</v>
      </c>
      <c r="C523" t="s">
        <v>159</v>
      </c>
      <c r="D523" t="s">
        <v>177</v>
      </c>
      <c r="E523" t="s">
        <v>181</v>
      </c>
      <c r="F523" t="s">
        <v>182</v>
      </c>
      <c r="G523" t="s">
        <v>62</v>
      </c>
      <c r="H523" t="s">
        <v>65</v>
      </c>
      <c r="I523" t="s">
        <v>54</v>
      </c>
      <c r="J523" t="s">
        <v>51</v>
      </c>
      <c r="K523" t="s">
        <v>51</v>
      </c>
      <c r="L523" s="31">
        <v>0</v>
      </c>
      <c r="M523" s="31">
        <v>0</v>
      </c>
      <c r="N523" s="31">
        <v>0</v>
      </c>
      <c r="O523" s="31">
        <v>0</v>
      </c>
      <c r="P523" s="31">
        <v>0</v>
      </c>
      <c r="Q523" s="31">
        <v>-15132.29</v>
      </c>
      <c r="R523" s="31">
        <v>0</v>
      </c>
      <c r="S523" s="31">
        <v>-15132.29</v>
      </c>
      <c r="T523" s="32"/>
      <c r="U523" s="31">
        <f>VORM3_konto!$O523-VORM3_konto!$P523</f>
        <v>0</v>
      </c>
    </row>
    <row r="524" spans="1:21" x14ac:dyDescent="0.25">
      <c r="A524" t="s">
        <v>49</v>
      </c>
      <c r="B524" t="s">
        <v>227</v>
      </c>
      <c r="C524" t="s">
        <v>51</v>
      </c>
      <c r="D524" t="s">
        <v>51</v>
      </c>
      <c r="E524" t="s">
        <v>51</v>
      </c>
      <c r="F524" t="s">
        <v>51</v>
      </c>
      <c r="G524" t="s">
        <v>225</v>
      </c>
      <c r="H524" t="s">
        <v>226</v>
      </c>
      <c r="I524" t="s">
        <v>54</v>
      </c>
      <c r="J524" t="s">
        <v>228</v>
      </c>
      <c r="K524" t="s">
        <v>229</v>
      </c>
      <c r="L524" s="31">
        <v>-175786.99990000002</v>
      </c>
      <c r="M524" s="31">
        <v>-787.00000000001501</v>
      </c>
      <c r="N524" s="31">
        <v>-171800</v>
      </c>
      <c r="O524" s="31">
        <v>-3986.9999000000244</v>
      </c>
      <c r="P524" s="31">
        <v>-3986.9999000000244</v>
      </c>
      <c r="Q524" s="31">
        <v>0</v>
      </c>
      <c r="R524" s="31">
        <v>0</v>
      </c>
      <c r="S524" s="31">
        <v>0</v>
      </c>
      <c r="T524" s="32"/>
      <c r="U524" s="31">
        <v>0</v>
      </c>
    </row>
    <row r="525" spans="1:21" x14ac:dyDescent="0.25">
      <c r="A525" t="s">
        <v>49</v>
      </c>
      <c r="B525" t="s">
        <v>227</v>
      </c>
      <c r="C525" t="s">
        <v>51</v>
      </c>
      <c r="D525" t="s">
        <v>51</v>
      </c>
      <c r="E525" t="s">
        <v>51</v>
      </c>
      <c r="F525" t="s">
        <v>51</v>
      </c>
      <c r="G525" t="s">
        <v>225</v>
      </c>
      <c r="H525" t="s">
        <v>226</v>
      </c>
      <c r="I525" t="s">
        <v>54</v>
      </c>
      <c r="J525" t="s">
        <v>72</v>
      </c>
      <c r="K525" t="s">
        <v>73</v>
      </c>
      <c r="L525" s="31">
        <v>-120.00000000000399</v>
      </c>
      <c r="M525" s="31">
        <v>-120.00000000000399</v>
      </c>
      <c r="N525" s="31">
        <v>0</v>
      </c>
      <c r="O525" s="31">
        <v>-120.00000000000399</v>
      </c>
      <c r="P525" s="31">
        <v>0</v>
      </c>
      <c r="Q525" s="31">
        <v>0</v>
      </c>
      <c r="R525" s="31">
        <v>0</v>
      </c>
      <c r="S525" s="31">
        <v>0</v>
      </c>
      <c r="T525" s="32"/>
      <c r="U525" s="31">
        <v>0</v>
      </c>
    </row>
    <row r="526" spans="1:21" x14ac:dyDescent="0.25">
      <c r="A526" t="s">
        <v>49</v>
      </c>
      <c r="B526" t="s">
        <v>227</v>
      </c>
      <c r="C526" t="s">
        <v>58</v>
      </c>
      <c r="D526" t="s">
        <v>59</v>
      </c>
      <c r="E526" t="s">
        <v>70</v>
      </c>
      <c r="F526" t="s">
        <v>71</v>
      </c>
      <c r="G526" t="s">
        <v>62</v>
      </c>
      <c r="H526" t="s">
        <v>64</v>
      </c>
      <c r="I526" t="s">
        <v>54</v>
      </c>
      <c r="J526" t="s">
        <v>51</v>
      </c>
      <c r="K526" t="s">
        <v>51</v>
      </c>
      <c r="L526" s="31">
        <v>0</v>
      </c>
      <c r="M526" s="31">
        <v>0</v>
      </c>
      <c r="N526" s="31">
        <v>0</v>
      </c>
      <c r="O526" s="31">
        <v>0</v>
      </c>
      <c r="P526" s="31">
        <v>0</v>
      </c>
      <c r="Q526" s="31">
        <v>-48474.865361242402</v>
      </c>
      <c r="R526" s="31">
        <v>0</v>
      </c>
      <c r="S526" s="31">
        <v>-48474.865361242402</v>
      </c>
      <c r="T526" s="32"/>
      <c r="U526" s="31">
        <f>VORM3_konto!$O526-VORM3_konto!$P526</f>
        <v>0</v>
      </c>
    </row>
    <row r="527" spans="1:21" x14ac:dyDescent="0.25">
      <c r="A527" t="s">
        <v>49</v>
      </c>
      <c r="B527" t="s">
        <v>227</v>
      </c>
      <c r="C527" t="s">
        <v>58</v>
      </c>
      <c r="D527" t="s">
        <v>59</v>
      </c>
      <c r="E527" t="s">
        <v>70</v>
      </c>
      <c r="F527" t="s">
        <v>71</v>
      </c>
      <c r="G527" t="s">
        <v>62</v>
      </c>
      <c r="H527" t="s">
        <v>86</v>
      </c>
      <c r="I527" t="s">
        <v>54</v>
      </c>
      <c r="J527" t="s">
        <v>51</v>
      </c>
      <c r="K527" t="s">
        <v>51</v>
      </c>
      <c r="L527" s="31">
        <v>0</v>
      </c>
      <c r="M527" s="31">
        <v>0</v>
      </c>
      <c r="N527" s="31">
        <v>0</v>
      </c>
      <c r="O527" s="31">
        <v>0</v>
      </c>
      <c r="P527" s="31">
        <v>0</v>
      </c>
      <c r="Q527" s="31">
        <v>-1841.998649561107</v>
      </c>
      <c r="R527" s="31">
        <v>0</v>
      </c>
      <c r="S527" s="31">
        <v>-1841.998649561107</v>
      </c>
      <c r="T527" s="32"/>
      <c r="U527" s="31">
        <f>VORM3_konto!$O527-VORM3_konto!$P527</f>
        <v>0</v>
      </c>
    </row>
    <row r="528" spans="1:21" x14ac:dyDescent="0.25">
      <c r="A528" t="s">
        <v>49</v>
      </c>
      <c r="B528" t="s">
        <v>227</v>
      </c>
      <c r="C528" t="s">
        <v>58</v>
      </c>
      <c r="D528" t="s">
        <v>59</v>
      </c>
      <c r="E528" t="s">
        <v>70</v>
      </c>
      <c r="F528" t="s">
        <v>71</v>
      </c>
      <c r="G528" t="s">
        <v>62</v>
      </c>
      <c r="H528" t="s">
        <v>65</v>
      </c>
      <c r="I528" t="s">
        <v>54</v>
      </c>
      <c r="J528" t="s">
        <v>51</v>
      </c>
      <c r="K528" t="s">
        <v>51</v>
      </c>
      <c r="L528" s="31">
        <v>0</v>
      </c>
      <c r="M528" s="31">
        <v>0</v>
      </c>
      <c r="N528" s="31">
        <v>0</v>
      </c>
      <c r="O528" s="31">
        <v>0</v>
      </c>
      <c r="P528" s="31">
        <v>0</v>
      </c>
      <c r="Q528" s="31">
        <v>-27155.655108413059</v>
      </c>
      <c r="R528" s="31">
        <v>0</v>
      </c>
      <c r="S528" s="31">
        <v>-27155.655108413059</v>
      </c>
      <c r="T528" s="32"/>
      <c r="U528" s="31">
        <f>VORM3_konto!$O528-VORM3_konto!$P528</f>
        <v>0</v>
      </c>
    </row>
    <row r="529" spans="1:21" x14ac:dyDescent="0.25">
      <c r="A529" t="s">
        <v>49</v>
      </c>
      <c r="B529" t="s">
        <v>227</v>
      </c>
      <c r="C529" t="s">
        <v>58</v>
      </c>
      <c r="D529" t="s">
        <v>76</v>
      </c>
      <c r="E529" t="s">
        <v>77</v>
      </c>
      <c r="F529" t="s">
        <v>78</v>
      </c>
      <c r="G529" t="s">
        <v>62</v>
      </c>
      <c r="H529" t="s">
        <v>64</v>
      </c>
      <c r="I529" t="s">
        <v>54</v>
      </c>
      <c r="J529" t="s">
        <v>51</v>
      </c>
      <c r="K529" t="s">
        <v>51</v>
      </c>
      <c r="L529" s="31">
        <v>0</v>
      </c>
      <c r="M529" s="31">
        <v>0</v>
      </c>
      <c r="N529" s="31">
        <v>0</v>
      </c>
      <c r="O529" s="31">
        <v>0</v>
      </c>
      <c r="P529" s="31">
        <v>0</v>
      </c>
      <c r="Q529" s="31">
        <v>-8173.9142471303157</v>
      </c>
      <c r="R529" s="31">
        <v>0</v>
      </c>
      <c r="S529" s="31">
        <v>-8173.9142471303157</v>
      </c>
      <c r="T529" s="32"/>
      <c r="U529" s="31">
        <f>VORM3_konto!$O529-VORM3_konto!$P529</f>
        <v>0</v>
      </c>
    </row>
    <row r="530" spans="1:21" x14ac:dyDescent="0.25">
      <c r="A530" t="s">
        <v>49</v>
      </c>
      <c r="B530" t="s">
        <v>227</v>
      </c>
      <c r="C530" t="s">
        <v>58</v>
      </c>
      <c r="D530" t="s">
        <v>76</v>
      </c>
      <c r="E530" t="s">
        <v>77</v>
      </c>
      <c r="F530" t="s">
        <v>78</v>
      </c>
      <c r="G530" t="s">
        <v>62</v>
      </c>
      <c r="H530" t="s">
        <v>65</v>
      </c>
      <c r="I530" t="s">
        <v>54</v>
      </c>
      <c r="J530" t="s">
        <v>51</v>
      </c>
      <c r="K530" t="s">
        <v>51</v>
      </c>
      <c r="L530" s="31">
        <v>0</v>
      </c>
      <c r="M530" s="31">
        <v>0</v>
      </c>
      <c r="N530" s="31">
        <v>0</v>
      </c>
      <c r="O530" s="31">
        <v>0</v>
      </c>
      <c r="P530" s="31">
        <v>0</v>
      </c>
      <c r="Q530" s="31">
        <v>-5014.7499069297592</v>
      </c>
      <c r="R530" s="31">
        <v>0</v>
      </c>
      <c r="S530" s="31">
        <v>-5014.7499069297592</v>
      </c>
      <c r="T530" s="32"/>
      <c r="U530" s="31">
        <f>VORM3_konto!$O530-VORM3_konto!$P530</f>
        <v>0</v>
      </c>
    </row>
    <row r="531" spans="1:21" x14ac:dyDescent="0.25">
      <c r="A531" t="s">
        <v>49</v>
      </c>
      <c r="B531" t="s">
        <v>227</v>
      </c>
      <c r="C531" t="s">
        <v>58</v>
      </c>
      <c r="D531" t="s">
        <v>76</v>
      </c>
      <c r="E531" t="s">
        <v>77</v>
      </c>
      <c r="F531" t="s">
        <v>78</v>
      </c>
      <c r="G531" t="s">
        <v>62</v>
      </c>
      <c r="H531" t="s">
        <v>86</v>
      </c>
      <c r="I531" t="s">
        <v>54</v>
      </c>
      <c r="J531" t="s">
        <v>51</v>
      </c>
      <c r="K531" t="s">
        <v>51</v>
      </c>
      <c r="L531" s="31">
        <v>0</v>
      </c>
      <c r="M531" s="31">
        <v>0</v>
      </c>
      <c r="N531" s="31">
        <v>0</v>
      </c>
      <c r="O531" s="31">
        <v>0</v>
      </c>
      <c r="P531" s="31">
        <v>0</v>
      </c>
      <c r="Q531" s="31">
        <v>-310.60094530722489</v>
      </c>
      <c r="R531" s="31">
        <v>0</v>
      </c>
      <c r="S531" s="31">
        <v>-310.60094530722489</v>
      </c>
      <c r="T531" s="32"/>
      <c r="U531" s="31">
        <f>VORM3_konto!$O531-VORM3_konto!$P531</f>
        <v>0</v>
      </c>
    </row>
    <row r="532" spans="1:21" x14ac:dyDescent="0.25">
      <c r="A532" t="s">
        <v>49</v>
      </c>
      <c r="B532" t="s">
        <v>227</v>
      </c>
      <c r="C532" t="s">
        <v>58</v>
      </c>
      <c r="D532" t="s">
        <v>76</v>
      </c>
      <c r="E532" t="s">
        <v>79</v>
      </c>
      <c r="F532" t="s">
        <v>80</v>
      </c>
      <c r="G532" t="s">
        <v>62</v>
      </c>
      <c r="H532" t="s">
        <v>64</v>
      </c>
      <c r="I532" t="s">
        <v>54</v>
      </c>
      <c r="J532" t="s">
        <v>51</v>
      </c>
      <c r="K532" t="s">
        <v>51</v>
      </c>
      <c r="L532" s="31">
        <v>0</v>
      </c>
      <c r="M532" s="31">
        <v>0</v>
      </c>
      <c r="N532" s="31">
        <v>0</v>
      </c>
      <c r="O532" s="31">
        <v>0</v>
      </c>
      <c r="P532" s="31">
        <v>0</v>
      </c>
      <c r="Q532" s="31">
        <v>-44068.059419311277</v>
      </c>
      <c r="R532" s="31">
        <v>0</v>
      </c>
      <c r="S532" s="31">
        <v>-44068.059419311277</v>
      </c>
      <c r="T532" s="32"/>
      <c r="U532" s="31">
        <f>VORM3_konto!$O532-VORM3_konto!$P532</f>
        <v>0</v>
      </c>
    </row>
    <row r="533" spans="1:21" x14ac:dyDescent="0.25">
      <c r="A533" t="s">
        <v>49</v>
      </c>
      <c r="B533" t="s">
        <v>227</v>
      </c>
      <c r="C533" t="s">
        <v>58</v>
      </c>
      <c r="D533" t="s">
        <v>76</v>
      </c>
      <c r="E533" t="s">
        <v>79</v>
      </c>
      <c r="F533" t="s">
        <v>80</v>
      </c>
      <c r="G533" t="s">
        <v>62</v>
      </c>
      <c r="H533" t="s">
        <v>86</v>
      </c>
      <c r="I533" t="s">
        <v>54</v>
      </c>
      <c r="J533" t="s">
        <v>51</v>
      </c>
      <c r="K533" t="s">
        <v>51</v>
      </c>
      <c r="L533" s="31">
        <v>0</v>
      </c>
      <c r="M533" s="31">
        <v>0</v>
      </c>
      <c r="N533" s="31">
        <v>0</v>
      </c>
      <c r="O533" s="31">
        <v>0</v>
      </c>
      <c r="P533" s="31">
        <v>0</v>
      </c>
      <c r="Q533" s="31">
        <v>-1674.544226873734</v>
      </c>
      <c r="R533" s="31">
        <v>0</v>
      </c>
      <c r="S533" s="31">
        <v>-1674.544226873734</v>
      </c>
      <c r="T533" s="32"/>
      <c r="U533" s="31">
        <f>VORM3_konto!$O533-VORM3_konto!$P533</f>
        <v>0</v>
      </c>
    </row>
    <row r="534" spans="1:21" x14ac:dyDescent="0.25">
      <c r="A534" t="s">
        <v>49</v>
      </c>
      <c r="B534" t="s">
        <v>227</v>
      </c>
      <c r="C534" t="s">
        <v>58</v>
      </c>
      <c r="D534" t="s">
        <v>76</v>
      </c>
      <c r="E534" t="s">
        <v>79</v>
      </c>
      <c r="F534" t="s">
        <v>80</v>
      </c>
      <c r="G534" t="s">
        <v>62</v>
      </c>
      <c r="H534" t="s">
        <v>65</v>
      </c>
      <c r="I534" t="s">
        <v>54</v>
      </c>
      <c r="J534" t="s">
        <v>51</v>
      </c>
      <c r="K534" t="s">
        <v>51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-75232.730908216414</v>
      </c>
      <c r="R534" s="31">
        <v>0</v>
      </c>
      <c r="S534" s="31">
        <v>-75232.730908216414</v>
      </c>
      <c r="T534" s="32"/>
      <c r="U534" s="31">
        <f>VORM3_konto!$O534-VORM3_konto!$P534</f>
        <v>0</v>
      </c>
    </row>
    <row r="535" spans="1:21" x14ac:dyDescent="0.25">
      <c r="A535" t="s">
        <v>49</v>
      </c>
      <c r="B535" t="s">
        <v>227</v>
      </c>
      <c r="C535" t="s">
        <v>159</v>
      </c>
      <c r="D535" t="s">
        <v>160</v>
      </c>
      <c r="E535" t="s">
        <v>161</v>
      </c>
      <c r="F535" t="s">
        <v>148</v>
      </c>
      <c r="G535" t="s">
        <v>62</v>
      </c>
      <c r="H535" t="s">
        <v>64</v>
      </c>
      <c r="I535" t="s">
        <v>54</v>
      </c>
      <c r="J535" t="s">
        <v>51</v>
      </c>
      <c r="K535" t="s">
        <v>51</v>
      </c>
      <c r="L535" s="31">
        <v>0</v>
      </c>
      <c r="M535" s="31">
        <v>0</v>
      </c>
      <c r="N535" s="31">
        <v>0</v>
      </c>
      <c r="O535" s="31">
        <v>0</v>
      </c>
      <c r="P535" s="31">
        <v>0</v>
      </c>
      <c r="Q535" s="31">
        <v>-184730.46198514511</v>
      </c>
      <c r="R535" s="31">
        <v>0</v>
      </c>
      <c r="S535" s="31">
        <v>-184730.46198514511</v>
      </c>
      <c r="T535" s="32"/>
      <c r="U535" s="31">
        <f>VORM3_konto!$O535-VORM3_konto!$P535</f>
        <v>0</v>
      </c>
    </row>
    <row r="536" spans="1:21" x14ac:dyDescent="0.25">
      <c r="A536" t="s">
        <v>49</v>
      </c>
      <c r="B536" t="s">
        <v>227</v>
      </c>
      <c r="C536" t="s">
        <v>159</v>
      </c>
      <c r="D536" t="s">
        <v>160</v>
      </c>
      <c r="E536" t="s">
        <v>161</v>
      </c>
      <c r="F536" t="s">
        <v>148</v>
      </c>
      <c r="G536" t="s">
        <v>62</v>
      </c>
      <c r="H536" t="s">
        <v>86</v>
      </c>
      <c r="I536" t="s">
        <v>54</v>
      </c>
      <c r="J536" t="s">
        <v>51</v>
      </c>
      <c r="K536" t="s">
        <v>51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-7019.5813639432818</v>
      </c>
      <c r="R536" s="31">
        <v>0</v>
      </c>
      <c r="S536" s="31">
        <v>-7019.5813639432818</v>
      </c>
      <c r="T536" s="32"/>
      <c r="U536" s="31">
        <f>VORM3_konto!$O536-VORM3_konto!$P536</f>
        <v>0</v>
      </c>
    </row>
    <row r="537" spans="1:21" x14ac:dyDescent="0.25">
      <c r="A537" t="s">
        <v>49</v>
      </c>
      <c r="B537" t="s">
        <v>227</v>
      </c>
      <c r="C537" t="s">
        <v>159</v>
      </c>
      <c r="D537" t="s">
        <v>160</v>
      </c>
      <c r="E537" t="s">
        <v>161</v>
      </c>
      <c r="F537" t="s">
        <v>148</v>
      </c>
      <c r="G537" t="s">
        <v>62</v>
      </c>
      <c r="H537" t="s">
        <v>63</v>
      </c>
      <c r="I537" t="s">
        <v>54</v>
      </c>
      <c r="J537" t="s">
        <v>51</v>
      </c>
      <c r="K537" t="s">
        <v>51</v>
      </c>
      <c r="L537" s="31">
        <v>0</v>
      </c>
      <c r="M537" s="31">
        <v>0</v>
      </c>
      <c r="N537" s="31">
        <v>0</v>
      </c>
      <c r="O537" s="31">
        <v>0</v>
      </c>
      <c r="P537" s="31">
        <v>0</v>
      </c>
      <c r="Q537" s="31">
        <v>-93308</v>
      </c>
      <c r="R537" s="31">
        <v>0</v>
      </c>
      <c r="S537" s="31">
        <v>-93308</v>
      </c>
      <c r="T537" s="32"/>
      <c r="U537" s="31">
        <f>VORM3_konto!$O537-VORM3_konto!$P537</f>
        <v>0</v>
      </c>
    </row>
    <row r="538" spans="1:21" x14ac:dyDescent="0.25">
      <c r="A538" t="s">
        <v>49</v>
      </c>
      <c r="B538" t="s">
        <v>227</v>
      </c>
      <c r="C538" t="s">
        <v>159</v>
      </c>
      <c r="D538" t="s">
        <v>160</v>
      </c>
      <c r="E538" t="s">
        <v>161</v>
      </c>
      <c r="F538" t="s">
        <v>148</v>
      </c>
      <c r="G538" t="s">
        <v>62</v>
      </c>
      <c r="H538" t="s">
        <v>65</v>
      </c>
      <c r="I538" t="s">
        <v>54</v>
      </c>
      <c r="J538" t="s">
        <v>51</v>
      </c>
      <c r="K538" t="s">
        <v>51</v>
      </c>
      <c r="L538" s="31">
        <v>0</v>
      </c>
      <c r="M538" s="31">
        <v>0</v>
      </c>
      <c r="N538" s="31">
        <v>0</v>
      </c>
      <c r="O538" s="31">
        <v>0</v>
      </c>
      <c r="P538" s="31">
        <v>0</v>
      </c>
      <c r="Q538" s="31">
        <v>-1011791.7893098937</v>
      </c>
      <c r="R538" s="31">
        <v>0</v>
      </c>
      <c r="S538" s="31">
        <v>-1011791.7893098937</v>
      </c>
      <c r="T538" s="32"/>
      <c r="U538" s="31">
        <f>VORM3_konto!$O538-VORM3_konto!$P538</f>
        <v>0</v>
      </c>
    </row>
    <row r="539" spans="1:21" x14ac:dyDescent="0.25">
      <c r="A539" t="s">
        <v>49</v>
      </c>
      <c r="B539" t="s">
        <v>227</v>
      </c>
      <c r="C539" t="s">
        <v>159</v>
      </c>
      <c r="D539" t="s">
        <v>160</v>
      </c>
      <c r="E539" t="s">
        <v>162</v>
      </c>
      <c r="F539" t="s">
        <v>163</v>
      </c>
      <c r="G539" t="s">
        <v>62</v>
      </c>
      <c r="H539" t="s">
        <v>86</v>
      </c>
      <c r="I539" t="s">
        <v>54</v>
      </c>
      <c r="J539" t="s">
        <v>51</v>
      </c>
      <c r="K539" t="s">
        <v>51</v>
      </c>
      <c r="L539" s="31">
        <v>0</v>
      </c>
      <c r="M539" s="31">
        <v>0</v>
      </c>
      <c r="N539" s="31">
        <v>0</v>
      </c>
      <c r="O539" s="31">
        <v>0</v>
      </c>
      <c r="P539" s="31">
        <v>0</v>
      </c>
      <c r="Q539" s="31">
        <v>-4113.4368669817695</v>
      </c>
      <c r="R539" s="31">
        <v>0</v>
      </c>
      <c r="S539" s="31">
        <v>-4113.4368669817695</v>
      </c>
      <c r="T539" s="32"/>
      <c r="U539" s="31">
        <f>VORM3_konto!$O539-VORM3_konto!$P539</f>
        <v>0</v>
      </c>
    </row>
    <row r="540" spans="1:21" x14ac:dyDescent="0.25">
      <c r="A540" t="s">
        <v>49</v>
      </c>
      <c r="B540" t="s">
        <v>227</v>
      </c>
      <c r="C540" t="s">
        <v>159</v>
      </c>
      <c r="D540" t="s">
        <v>160</v>
      </c>
      <c r="E540" t="s">
        <v>162</v>
      </c>
      <c r="F540" t="s">
        <v>163</v>
      </c>
      <c r="G540" t="s">
        <v>62</v>
      </c>
      <c r="H540" t="s">
        <v>64</v>
      </c>
      <c r="I540" t="s">
        <v>54</v>
      </c>
      <c r="J540" t="s">
        <v>51</v>
      </c>
      <c r="K540" t="s">
        <v>51</v>
      </c>
      <c r="L540" s="31">
        <v>0</v>
      </c>
      <c r="M540" s="31">
        <v>0</v>
      </c>
      <c r="N540" s="31">
        <v>0</v>
      </c>
      <c r="O540" s="31">
        <v>0</v>
      </c>
      <c r="P540" s="31">
        <v>0</v>
      </c>
      <c r="Q540" s="31">
        <v>-108251.05563808247</v>
      </c>
      <c r="R540" s="31">
        <v>0</v>
      </c>
      <c r="S540" s="31">
        <v>-108251.05563808247</v>
      </c>
      <c r="T540" s="32"/>
      <c r="U540" s="31">
        <f>VORM3_konto!$O540-VORM3_konto!$P540</f>
        <v>0</v>
      </c>
    </row>
    <row r="541" spans="1:21" x14ac:dyDescent="0.25">
      <c r="A541" t="s">
        <v>49</v>
      </c>
      <c r="B541" t="s">
        <v>227</v>
      </c>
      <c r="C541" t="s">
        <v>159</v>
      </c>
      <c r="D541" t="s">
        <v>160</v>
      </c>
      <c r="E541" t="s">
        <v>162</v>
      </c>
      <c r="F541" t="s">
        <v>163</v>
      </c>
      <c r="G541" t="s">
        <v>62</v>
      </c>
      <c r="H541" t="s">
        <v>65</v>
      </c>
      <c r="I541" t="s">
        <v>54</v>
      </c>
      <c r="J541" t="s">
        <v>51</v>
      </c>
      <c r="K541" t="s">
        <v>51</v>
      </c>
      <c r="L541" s="31">
        <v>0</v>
      </c>
      <c r="M541" s="31">
        <v>0</v>
      </c>
      <c r="N541" s="31">
        <v>0</v>
      </c>
      <c r="O541" s="31">
        <v>0</v>
      </c>
      <c r="P541" s="31">
        <v>0</v>
      </c>
      <c r="Q541" s="31">
        <v>-51470.898719837991</v>
      </c>
      <c r="R541" s="31">
        <v>0</v>
      </c>
      <c r="S541" s="31">
        <v>-51470.898719837991</v>
      </c>
      <c r="T541" s="32"/>
      <c r="U541" s="31">
        <f>VORM3_konto!$O541-VORM3_konto!$P541</f>
        <v>0</v>
      </c>
    </row>
    <row r="542" spans="1:21" x14ac:dyDescent="0.25">
      <c r="A542" t="s">
        <v>49</v>
      </c>
      <c r="B542" t="s">
        <v>227</v>
      </c>
      <c r="C542" t="s">
        <v>159</v>
      </c>
      <c r="D542" t="s">
        <v>160</v>
      </c>
      <c r="E542" t="s">
        <v>164</v>
      </c>
      <c r="F542" t="s">
        <v>165</v>
      </c>
      <c r="G542" t="s">
        <v>62</v>
      </c>
      <c r="H542" t="s">
        <v>64</v>
      </c>
      <c r="I542" t="s">
        <v>54</v>
      </c>
      <c r="J542" t="s">
        <v>51</v>
      </c>
      <c r="K542" t="s">
        <v>51</v>
      </c>
      <c r="L542" s="31">
        <v>0</v>
      </c>
      <c r="M542" s="31">
        <v>0</v>
      </c>
      <c r="N542" s="31">
        <v>0</v>
      </c>
      <c r="O542" s="31">
        <v>0</v>
      </c>
      <c r="P542" s="31">
        <v>0</v>
      </c>
      <c r="Q542" s="31">
        <v>-63330.066036461838</v>
      </c>
      <c r="R542" s="31">
        <v>0</v>
      </c>
      <c r="S542" s="31">
        <v>-63330.066036461838</v>
      </c>
      <c r="T542" s="32"/>
      <c r="U542" s="31">
        <f>VORM3_konto!$O542-VORM3_konto!$P542</f>
        <v>0</v>
      </c>
    </row>
    <row r="543" spans="1:21" x14ac:dyDescent="0.25">
      <c r="A543" t="s">
        <v>49</v>
      </c>
      <c r="B543" t="s">
        <v>227</v>
      </c>
      <c r="C543" t="s">
        <v>159</v>
      </c>
      <c r="D543" t="s">
        <v>160</v>
      </c>
      <c r="E543" t="s">
        <v>164</v>
      </c>
      <c r="F543" t="s">
        <v>165</v>
      </c>
      <c r="G543" t="s">
        <v>62</v>
      </c>
      <c r="H543" t="s">
        <v>86</v>
      </c>
      <c r="I543" t="s">
        <v>54</v>
      </c>
      <c r="J543" t="s">
        <v>51</v>
      </c>
      <c r="K543" t="s">
        <v>51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-2406.4821066846721</v>
      </c>
      <c r="R543" s="31">
        <v>0</v>
      </c>
      <c r="S543" s="31">
        <v>-2406.4821066846721</v>
      </c>
      <c r="T543" s="32"/>
      <c r="U543" s="31">
        <f>VORM3_konto!$O543-VORM3_konto!$P543</f>
        <v>0</v>
      </c>
    </row>
    <row r="544" spans="1:21" x14ac:dyDescent="0.25">
      <c r="A544" t="s">
        <v>49</v>
      </c>
      <c r="B544" t="s">
        <v>227</v>
      </c>
      <c r="C544" t="s">
        <v>159</v>
      </c>
      <c r="D544" t="s">
        <v>160</v>
      </c>
      <c r="E544" t="s">
        <v>164</v>
      </c>
      <c r="F544" t="s">
        <v>165</v>
      </c>
      <c r="G544" t="s">
        <v>62</v>
      </c>
      <c r="H544" t="s">
        <v>65</v>
      </c>
      <c r="I544" t="s">
        <v>54</v>
      </c>
      <c r="J544" t="s">
        <v>51</v>
      </c>
      <c r="K544" t="s">
        <v>51</v>
      </c>
      <c r="L544" s="31">
        <v>0</v>
      </c>
      <c r="M544" s="31">
        <v>0</v>
      </c>
      <c r="N544" s="31">
        <v>0</v>
      </c>
      <c r="O544" s="31">
        <v>0</v>
      </c>
      <c r="P544" s="31">
        <v>0</v>
      </c>
      <c r="Q544" s="31">
        <v>-37787.486517591809</v>
      </c>
      <c r="R544" s="31">
        <v>0</v>
      </c>
      <c r="S544" s="31">
        <v>-37787.486517591809</v>
      </c>
      <c r="T544" s="32"/>
      <c r="U544" s="31">
        <f>VORM3_konto!$O544-VORM3_konto!$P544</f>
        <v>0</v>
      </c>
    </row>
    <row r="545" spans="1:21" x14ac:dyDescent="0.25">
      <c r="A545" t="s">
        <v>49</v>
      </c>
      <c r="B545" t="s">
        <v>227</v>
      </c>
      <c r="C545" t="s">
        <v>159</v>
      </c>
      <c r="D545" t="s">
        <v>160</v>
      </c>
      <c r="E545" t="s">
        <v>166</v>
      </c>
      <c r="F545" t="s">
        <v>133</v>
      </c>
      <c r="G545" t="s">
        <v>62</v>
      </c>
      <c r="H545" t="s">
        <v>86</v>
      </c>
      <c r="I545" t="s">
        <v>54</v>
      </c>
      <c r="J545" t="s">
        <v>51</v>
      </c>
      <c r="K545" t="s">
        <v>51</v>
      </c>
      <c r="L545" s="31">
        <v>0</v>
      </c>
      <c r="M545" s="31">
        <v>0</v>
      </c>
      <c r="N545" s="31">
        <v>0</v>
      </c>
      <c r="O545" s="31">
        <v>0</v>
      </c>
      <c r="P545" s="31">
        <v>0</v>
      </c>
      <c r="Q545" s="31">
        <v>-718.43349088453749</v>
      </c>
      <c r="R545" s="31">
        <v>0</v>
      </c>
      <c r="S545" s="31">
        <v>-718.43349088453749</v>
      </c>
      <c r="T545" s="32"/>
      <c r="U545" s="31">
        <f>VORM3_konto!$O545-VORM3_konto!$P545</f>
        <v>0</v>
      </c>
    </row>
    <row r="546" spans="1:21" x14ac:dyDescent="0.25">
      <c r="A546" t="s">
        <v>49</v>
      </c>
      <c r="B546" t="s">
        <v>227</v>
      </c>
      <c r="C546" t="s">
        <v>159</v>
      </c>
      <c r="D546" t="s">
        <v>160</v>
      </c>
      <c r="E546" t="s">
        <v>166</v>
      </c>
      <c r="F546" t="s">
        <v>133</v>
      </c>
      <c r="G546" t="s">
        <v>62</v>
      </c>
      <c r="H546" t="s">
        <v>64</v>
      </c>
      <c r="I546" t="s">
        <v>54</v>
      </c>
      <c r="J546" t="s">
        <v>51</v>
      </c>
      <c r="K546" t="s">
        <v>51</v>
      </c>
      <c r="L546" s="31">
        <v>0</v>
      </c>
      <c r="M546" s="31">
        <v>0</v>
      </c>
      <c r="N546" s="31">
        <v>0</v>
      </c>
      <c r="O546" s="31">
        <v>0</v>
      </c>
      <c r="P546" s="31">
        <v>0</v>
      </c>
      <c r="Q546" s="31">
        <v>-18906.61904118838</v>
      </c>
      <c r="R546" s="31">
        <v>0</v>
      </c>
      <c r="S546" s="31">
        <v>-18906.61904118838</v>
      </c>
      <c r="T546" s="32"/>
      <c r="U546" s="31">
        <f>VORM3_konto!$O546-VORM3_konto!$P546</f>
        <v>0</v>
      </c>
    </row>
    <row r="547" spans="1:21" x14ac:dyDescent="0.25">
      <c r="A547" t="s">
        <v>49</v>
      </c>
      <c r="B547" t="s">
        <v>227</v>
      </c>
      <c r="C547" t="s">
        <v>159</v>
      </c>
      <c r="D547" t="s">
        <v>160</v>
      </c>
      <c r="E547" t="s">
        <v>166</v>
      </c>
      <c r="F547" t="s">
        <v>133</v>
      </c>
      <c r="G547" t="s">
        <v>62</v>
      </c>
      <c r="H547" t="s">
        <v>65</v>
      </c>
      <c r="I547" t="s">
        <v>54</v>
      </c>
      <c r="J547" t="s">
        <v>51</v>
      </c>
      <c r="K547" t="s">
        <v>51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-10545.258047575298</v>
      </c>
      <c r="R547" s="31">
        <v>0</v>
      </c>
      <c r="S547" s="31">
        <v>-10545.258047575298</v>
      </c>
      <c r="T547" s="32"/>
      <c r="U547" s="31">
        <f>VORM3_konto!$O547-VORM3_konto!$P547</f>
        <v>0</v>
      </c>
    </row>
    <row r="548" spans="1:21" x14ac:dyDescent="0.25">
      <c r="A548" t="s">
        <v>49</v>
      </c>
      <c r="B548" t="s">
        <v>227</v>
      </c>
      <c r="C548" t="s">
        <v>159</v>
      </c>
      <c r="D548" t="s">
        <v>169</v>
      </c>
      <c r="E548" t="s">
        <v>174</v>
      </c>
      <c r="F548" t="s">
        <v>175</v>
      </c>
      <c r="G548" t="s">
        <v>62</v>
      </c>
      <c r="H548" t="s">
        <v>86</v>
      </c>
      <c r="I548" t="s">
        <v>54</v>
      </c>
      <c r="J548" t="s">
        <v>51</v>
      </c>
      <c r="K548" t="s">
        <v>51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-972.3160027008779</v>
      </c>
      <c r="R548" s="31">
        <v>0</v>
      </c>
      <c r="S548" s="31">
        <v>-972.3160027008779</v>
      </c>
      <c r="T548" s="32"/>
      <c r="U548" s="31">
        <f>VORM3_konto!$O548-VORM3_konto!$P548</f>
        <v>0</v>
      </c>
    </row>
    <row r="549" spans="1:21" x14ac:dyDescent="0.25">
      <c r="A549" t="s">
        <v>49</v>
      </c>
      <c r="B549" t="s">
        <v>227</v>
      </c>
      <c r="C549" t="s">
        <v>159</v>
      </c>
      <c r="D549" t="s">
        <v>169</v>
      </c>
      <c r="E549" t="s">
        <v>174</v>
      </c>
      <c r="F549" t="s">
        <v>175</v>
      </c>
      <c r="G549" t="s">
        <v>62</v>
      </c>
      <c r="H549" t="s">
        <v>65</v>
      </c>
      <c r="I549" t="s">
        <v>54</v>
      </c>
      <c r="J549" t="s">
        <v>51</v>
      </c>
      <c r="K549" t="s">
        <v>51</v>
      </c>
      <c r="L549" s="31">
        <v>0</v>
      </c>
      <c r="M549" s="31">
        <v>0</v>
      </c>
      <c r="N549" s="31">
        <v>0</v>
      </c>
      <c r="O549" s="31">
        <v>0</v>
      </c>
      <c r="P549" s="31">
        <v>0</v>
      </c>
      <c r="Q549" s="31">
        <v>-11591.261605728487</v>
      </c>
      <c r="R549" s="31">
        <v>0</v>
      </c>
      <c r="S549" s="31">
        <v>-11591.261605728487</v>
      </c>
      <c r="T549" s="32"/>
      <c r="U549" s="31">
        <f>VORM3_konto!$O549-VORM3_konto!$P549</f>
        <v>0</v>
      </c>
    </row>
    <row r="550" spans="1:21" x14ac:dyDescent="0.25">
      <c r="A550" t="s">
        <v>49</v>
      </c>
      <c r="B550" t="s">
        <v>227</v>
      </c>
      <c r="C550" t="s">
        <v>159</v>
      </c>
      <c r="D550" t="s">
        <v>169</v>
      </c>
      <c r="E550" t="s">
        <v>174</v>
      </c>
      <c r="F550" t="s">
        <v>175</v>
      </c>
      <c r="G550" t="s">
        <v>62</v>
      </c>
      <c r="H550" t="s">
        <v>64</v>
      </c>
      <c r="I550" t="s">
        <v>54</v>
      </c>
      <c r="J550" t="s">
        <v>51</v>
      </c>
      <c r="K550" t="s">
        <v>51</v>
      </c>
      <c r="L550" s="31">
        <v>0</v>
      </c>
      <c r="M550" s="31">
        <v>0</v>
      </c>
      <c r="N550" s="31">
        <v>0</v>
      </c>
      <c r="O550" s="31">
        <v>0</v>
      </c>
      <c r="P550" s="31">
        <v>0</v>
      </c>
      <c r="Q550" s="31">
        <v>-25587.90546927751</v>
      </c>
      <c r="R550" s="31">
        <v>0</v>
      </c>
      <c r="S550" s="31">
        <v>-25587.90546927751</v>
      </c>
      <c r="T550" s="32"/>
      <c r="U550" s="31">
        <f>VORM3_konto!$O550-VORM3_konto!$P550</f>
        <v>0</v>
      </c>
    </row>
    <row r="551" spans="1:21" x14ac:dyDescent="0.25">
      <c r="A551" t="s">
        <v>49</v>
      </c>
      <c r="B551" t="s">
        <v>227</v>
      </c>
      <c r="C551" t="s">
        <v>159</v>
      </c>
      <c r="D551" t="s">
        <v>169</v>
      </c>
      <c r="E551" t="s">
        <v>176</v>
      </c>
      <c r="F551" t="s">
        <v>129</v>
      </c>
      <c r="G551" t="s">
        <v>62</v>
      </c>
      <c r="H551" t="s">
        <v>64</v>
      </c>
      <c r="I551" t="s">
        <v>54</v>
      </c>
      <c r="J551" t="s">
        <v>51</v>
      </c>
      <c r="K551" t="s">
        <v>51</v>
      </c>
      <c r="L551" s="31">
        <v>0</v>
      </c>
      <c r="M551" s="31">
        <v>0</v>
      </c>
      <c r="N551" s="31">
        <v>0</v>
      </c>
      <c r="O551" s="31">
        <v>0</v>
      </c>
      <c r="P551" s="31">
        <v>0</v>
      </c>
      <c r="Q551" s="31">
        <v>-24806.052802160684</v>
      </c>
      <c r="R551" s="31">
        <v>0</v>
      </c>
      <c r="S551" s="31">
        <v>-24806.052802160684</v>
      </c>
      <c r="T551" s="32"/>
      <c r="U551" s="31">
        <f>VORM3_konto!$O551-VORM3_konto!$P551</f>
        <v>0</v>
      </c>
    </row>
    <row r="552" spans="1:21" x14ac:dyDescent="0.25">
      <c r="A552" t="s">
        <v>49</v>
      </c>
      <c r="B552" t="s">
        <v>227</v>
      </c>
      <c r="C552" t="s">
        <v>159</v>
      </c>
      <c r="D552" t="s">
        <v>169</v>
      </c>
      <c r="E552" t="s">
        <v>176</v>
      </c>
      <c r="F552" t="s">
        <v>129</v>
      </c>
      <c r="G552" t="s">
        <v>62</v>
      </c>
      <c r="H552" t="s">
        <v>86</v>
      </c>
      <c r="I552" t="s">
        <v>54</v>
      </c>
      <c r="J552" t="s">
        <v>51</v>
      </c>
      <c r="K552" t="s">
        <v>51</v>
      </c>
      <c r="L552" s="31">
        <v>0</v>
      </c>
      <c r="M552" s="31">
        <v>0</v>
      </c>
      <c r="N552" s="31">
        <v>0</v>
      </c>
      <c r="O552" s="31">
        <v>0</v>
      </c>
      <c r="P552" s="31">
        <v>0</v>
      </c>
      <c r="Q552" s="31">
        <v>-942.60634706279507</v>
      </c>
      <c r="R552" s="31">
        <v>0</v>
      </c>
      <c r="S552" s="31">
        <v>-942.60634706279507</v>
      </c>
      <c r="T552" s="32"/>
      <c r="U552" s="31">
        <f>VORM3_konto!$O552-VORM3_konto!$P552</f>
        <v>0</v>
      </c>
    </row>
    <row r="553" spans="1:21" x14ac:dyDescent="0.25">
      <c r="A553" t="s">
        <v>49</v>
      </c>
      <c r="B553" t="s">
        <v>227</v>
      </c>
      <c r="C553" t="s">
        <v>159</v>
      </c>
      <c r="D553" t="s">
        <v>169</v>
      </c>
      <c r="E553" t="s">
        <v>176</v>
      </c>
      <c r="F553" t="s">
        <v>129</v>
      </c>
      <c r="G553" t="s">
        <v>62</v>
      </c>
      <c r="H553" t="s">
        <v>65</v>
      </c>
      <c r="I553" t="s">
        <v>54</v>
      </c>
      <c r="J553" t="s">
        <v>51</v>
      </c>
      <c r="K553" t="s">
        <v>51</v>
      </c>
      <c r="L553" s="31">
        <v>0</v>
      </c>
      <c r="M553" s="31">
        <v>0</v>
      </c>
      <c r="N553" s="31">
        <v>0</v>
      </c>
      <c r="O553" s="31">
        <v>0</v>
      </c>
      <c r="P553" s="31">
        <v>0</v>
      </c>
      <c r="Q553" s="31">
        <v>-14029.169875813361</v>
      </c>
      <c r="R553" s="31">
        <v>0</v>
      </c>
      <c r="S553" s="31">
        <v>-14029.169875813361</v>
      </c>
      <c r="T553" s="32"/>
      <c r="U553" s="31">
        <f>VORM3_konto!$O553-VORM3_konto!$P553</f>
        <v>0</v>
      </c>
    </row>
    <row r="554" spans="1:21" x14ac:dyDescent="0.25">
      <c r="A554" t="s">
        <v>49</v>
      </c>
      <c r="B554" t="s">
        <v>232</v>
      </c>
      <c r="C554" t="s">
        <v>51</v>
      </c>
      <c r="D554" t="s">
        <v>51</v>
      </c>
      <c r="E554" t="s">
        <v>51</v>
      </c>
      <c r="F554" t="s">
        <v>51</v>
      </c>
      <c r="G554" t="s">
        <v>225</v>
      </c>
      <c r="H554" t="s">
        <v>226</v>
      </c>
      <c r="I554" t="s">
        <v>54</v>
      </c>
      <c r="J554" t="s">
        <v>233</v>
      </c>
      <c r="K554" t="s">
        <v>234</v>
      </c>
      <c r="L554" s="31">
        <v>-3553535.1381899994</v>
      </c>
      <c r="M554" s="31">
        <v>-1793817.14</v>
      </c>
      <c r="N554" s="31">
        <v>-3235928.5883999998</v>
      </c>
      <c r="O554" s="31">
        <v>-317606.54978999961</v>
      </c>
      <c r="P554" s="31">
        <v>-317606.54978999961</v>
      </c>
      <c r="Q554" s="31">
        <v>-317606</v>
      </c>
      <c r="R554" s="31">
        <v>0</v>
      </c>
      <c r="S554" s="31">
        <v>-317606</v>
      </c>
      <c r="T554" s="32"/>
      <c r="U554" s="31">
        <f>VORM3_konto!$O554-VORM3_konto!$P554</f>
        <v>0</v>
      </c>
    </row>
    <row r="555" spans="1:21" x14ac:dyDescent="0.25">
      <c r="A555" t="s">
        <v>49</v>
      </c>
      <c r="B555" t="s">
        <v>232</v>
      </c>
      <c r="C555" t="s">
        <v>51</v>
      </c>
      <c r="D555" t="s">
        <v>51</v>
      </c>
      <c r="E555" t="s">
        <v>51</v>
      </c>
      <c r="F555" t="s">
        <v>51</v>
      </c>
      <c r="G555" t="s">
        <v>225</v>
      </c>
      <c r="H555" t="s">
        <v>226</v>
      </c>
      <c r="I555" t="s">
        <v>54</v>
      </c>
      <c r="J555" t="s">
        <v>235</v>
      </c>
      <c r="K555" t="s">
        <v>236</v>
      </c>
      <c r="L555" s="31">
        <v>-504435.99999999988</v>
      </c>
      <c r="M555" s="31">
        <v>-504435.99999999988</v>
      </c>
      <c r="N555" s="31">
        <v>-504436.00000000006</v>
      </c>
      <c r="O555" s="31">
        <v>1.8917489796876907E-10</v>
      </c>
      <c r="P555" s="31">
        <v>0</v>
      </c>
      <c r="Q555" s="31">
        <v>0</v>
      </c>
      <c r="R555" s="31">
        <v>0</v>
      </c>
      <c r="S555" s="31">
        <v>0</v>
      </c>
      <c r="T555" s="32"/>
      <c r="U555" s="31">
        <f>VORM3_konto!$O555-VORM3_konto!$P555</f>
        <v>1.8917489796876907E-10</v>
      </c>
    </row>
    <row r="556" spans="1:21" x14ac:dyDescent="0.25">
      <c r="A556" t="s">
        <v>49</v>
      </c>
      <c r="B556" t="s">
        <v>232</v>
      </c>
      <c r="C556" t="s">
        <v>51</v>
      </c>
      <c r="D556" t="s">
        <v>51</v>
      </c>
      <c r="E556" t="s">
        <v>51</v>
      </c>
      <c r="F556" t="s">
        <v>51</v>
      </c>
      <c r="G556" t="s">
        <v>225</v>
      </c>
      <c r="H556" t="s">
        <v>226</v>
      </c>
      <c r="I556" t="s">
        <v>54</v>
      </c>
      <c r="J556" t="s">
        <v>122</v>
      </c>
      <c r="K556" t="s">
        <v>123</v>
      </c>
      <c r="L556" s="31">
        <v>-257276.00000000009</v>
      </c>
      <c r="M556" s="31">
        <v>-257276.00000000009</v>
      </c>
      <c r="N556" s="31">
        <v>-257276</v>
      </c>
      <c r="O556" s="31">
        <v>-1.0186340659856796E-10</v>
      </c>
      <c r="P556" s="31">
        <v>0</v>
      </c>
      <c r="Q556" s="31">
        <v>0</v>
      </c>
      <c r="R556" s="31">
        <v>0</v>
      </c>
      <c r="S556" s="31">
        <v>0</v>
      </c>
      <c r="T556" s="32"/>
      <c r="U556" s="31">
        <f>VORM3_konto!$O556-VORM3_konto!$P556</f>
        <v>-1.0186340659856796E-10</v>
      </c>
    </row>
    <row r="557" spans="1:21" x14ac:dyDescent="0.25">
      <c r="A557" t="s">
        <v>49</v>
      </c>
      <c r="B557" t="s">
        <v>232</v>
      </c>
      <c r="C557" t="s">
        <v>51</v>
      </c>
      <c r="D557" t="s">
        <v>51</v>
      </c>
      <c r="E557" t="s">
        <v>51</v>
      </c>
      <c r="F557" t="s">
        <v>51</v>
      </c>
      <c r="G557" t="s">
        <v>225</v>
      </c>
      <c r="H557" t="s">
        <v>226</v>
      </c>
      <c r="I557" t="s">
        <v>54</v>
      </c>
      <c r="J557" t="s">
        <v>237</v>
      </c>
      <c r="K557" t="s">
        <v>238</v>
      </c>
      <c r="L557" s="31">
        <v>-195747</v>
      </c>
      <c r="M557" s="31">
        <v>0</v>
      </c>
      <c r="N557" s="31">
        <v>-195747</v>
      </c>
      <c r="O557" s="31">
        <v>0</v>
      </c>
      <c r="P557" s="31">
        <v>0</v>
      </c>
      <c r="Q557" s="31">
        <v>0</v>
      </c>
      <c r="R557" s="31">
        <v>0</v>
      </c>
      <c r="S557" s="31">
        <v>0</v>
      </c>
      <c r="T557" s="32"/>
      <c r="U557" s="31">
        <f>VORM3_konto!$O557-VORM3_konto!$P557</f>
        <v>0</v>
      </c>
    </row>
    <row r="558" spans="1:21" x14ac:dyDescent="0.25">
      <c r="A558" t="s">
        <v>49</v>
      </c>
      <c r="B558" t="s">
        <v>232</v>
      </c>
      <c r="C558" t="s">
        <v>51</v>
      </c>
      <c r="D558" t="s">
        <v>51</v>
      </c>
      <c r="E558" t="s">
        <v>51</v>
      </c>
      <c r="F558" t="s">
        <v>51</v>
      </c>
      <c r="G558" t="s">
        <v>225</v>
      </c>
      <c r="H558" t="s">
        <v>226</v>
      </c>
      <c r="I558" t="s">
        <v>54</v>
      </c>
      <c r="J558" t="s">
        <v>157</v>
      </c>
      <c r="K558" t="s">
        <v>158</v>
      </c>
      <c r="L558" s="31">
        <v>-332000</v>
      </c>
      <c r="M558" s="31">
        <v>0</v>
      </c>
      <c r="N558" s="31">
        <v>0</v>
      </c>
      <c r="O558" s="31">
        <v>-332000</v>
      </c>
      <c r="P558" s="31">
        <v>-332000</v>
      </c>
      <c r="Q558" s="31">
        <v>-82000</v>
      </c>
      <c r="R558" s="31">
        <v>-250000</v>
      </c>
      <c r="S558" s="31">
        <v>-332000</v>
      </c>
      <c r="T558" s="32"/>
      <c r="U558" s="31">
        <f>VORM3_konto!$O558-VORM3_konto!$P558</f>
        <v>0</v>
      </c>
    </row>
    <row r="559" spans="1:21" x14ac:dyDescent="0.25">
      <c r="A559" t="s">
        <v>49</v>
      </c>
      <c r="B559" t="s">
        <v>232</v>
      </c>
      <c r="C559" t="s">
        <v>159</v>
      </c>
      <c r="D559" t="s">
        <v>160</v>
      </c>
      <c r="E559" t="s">
        <v>167</v>
      </c>
      <c r="F559" t="s">
        <v>168</v>
      </c>
      <c r="G559" t="s">
        <v>62</v>
      </c>
      <c r="H559" t="s">
        <v>64</v>
      </c>
      <c r="I559" t="s">
        <v>54</v>
      </c>
      <c r="J559" t="s">
        <v>51</v>
      </c>
      <c r="K559" t="s">
        <v>51</v>
      </c>
      <c r="L559" s="31">
        <v>0</v>
      </c>
      <c r="M559" s="31">
        <v>0</v>
      </c>
      <c r="N559" s="31">
        <v>0</v>
      </c>
      <c r="O559" s="31">
        <v>0</v>
      </c>
      <c r="P559" s="31">
        <v>0</v>
      </c>
      <c r="Q559" s="31">
        <v>-450000</v>
      </c>
      <c r="R559" s="31">
        <v>0</v>
      </c>
      <c r="S559" s="31">
        <v>-450000</v>
      </c>
      <c r="T559" s="32"/>
      <c r="U559" s="31">
        <f>VORM3_konto!$O559-VORM3_konto!$P559</f>
        <v>0</v>
      </c>
    </row>
    <row r="560" spans="1:21" x14ac:dyDescent="0.25">
      <c r="A560" t="s">
        <v>49</v>
      </c>
      <c r="B560" t="s">
        <v>232</v>
      </c>
      <c r="C560" t="s">
        <v>159</v>
      </c>
      <c r="D560" t="s">
        <v>160</v>
      </c>
      <c r="E560" t="s">
        <v>167</v>
      </c>
      <c r="F560" t="s">
        <v>168</v>
      </c>
      <c r="G560" t="s">
        <v>62</v>
      </c>
      <c r="H560" t="s">
        <v>65</v>
      </c>
      <c r="I560" t="s">
        <v>54</v>
      </c>
      <c r="J560" t="s">
        <v>51</v>
      </c>
      <c r="K560" t="s">
        <v>51</v>
      </c>
      <c r="L560" s="31">
        <v>0</v>
      </c>
      <c r="M560" s="31">
        <v>0</v>
      </c>
      <c r="N560" s="31">
        <v>0</v>
      </c>
      <c r="O560" s="31">
        <v>0</v>
      </c>
      <c r="P560" s="31">
        <v>0</v>
      </c>
      <c r="Q560" s="31">
        <v>-385691.00000000006</v>
      </c>
      <c r="R560" s="31">
        <v>0</v>
      </c>
      <c r="S560" s="31">
        <v>-385691.00000000006</v>
      </c>
      <c r="T560" s="32"/>
      <c r="U560" s="31">
        <f>VORM3_konto!$O560-VORM3_konto!$P560</f>
        <v>0</v>
      </c>
    </row>
    <row r="561" spans="1:21" x14ac:dyDescent="0.25">
      <c r="A561" t="s">
        <v>49</v>
      </c>
      <c r="B561" t="s">
        <v>232</v>
      </c>
      <c r="C561" t="s">
        <v>159</v>
      </c>
      <c r="D561" t="s">
        <v>160</v>
      </c>
      <c r="E561" t="s">
        <v>167</v>
      </c>
      <c r="F561" t="s">
        <v>168</v>
      </c>
      <c r="G561" t="s">
        <v>62</v>
      </c>
      <c r="H561" t="s">
        <v>65</v>
      </c>
      <c r="I561" t="s">
        <v>54</v>
      </c>
      <c r="J561" t="s">
        <v>239</v>
      </c>
      <c r="K561" t="s">
        <v>240</v>
      </c>
      <c r="L561" s="31">
        <v>0</v>
      </c>
      <c r="M561" s="31">
        <v>0</v>
      </c>
      <c r="N561" s="31">
        <v>0</v>
      </c>
      <c r="O561" s="31">
        <v>0</v>
      </c>
      <c r="P561" s="31">
        <v>0</v>
      </c>
      <c r="Q561" s="31">
        <v>-45339</v>
      </c>
      <c r="R561" s="31">
        <v>-100000</v>
      </c>
      <c r="S561" s="31">
        <v>-145339</v>
      </c>
      <c r="T561" s="32"/>
      <c r="U561" s="31">
        <f>VORM3_konto!$O561-VORM3_konto!$P561</f>
        <v>0</v>
      </c>
    </row>
    <row r="562" spans="1:21" x14ac:dyDescent="0.25">
      <c r="A562" t="s">
        <v>49</v>
      </c>
      <c r="B562" t="s">
        <v>232</v>
      </c>
      <c r="C562" t="s">
        <v>159</v>
      </c>
      <c r="D562" t="s">
        <v>160</v>
      </c>
      <c r="E562" t="s">
        <v>167</v>
      </c>
      <c r="F562" t="s">
        <v>168</v>
      </c>
      <c r="G562" t="s">
        <v>62</v>
      </c>
      <c r="H562" t="s">
        <v>65</v>
      </c>
      <c r="I562" t="s">
        <v>54</v>
      </c>
      <c r="J562" t="s">
        <v>237</v>
      </c>
      <c r="K562" t="s">
        <v>238</v>
      </c>
      <c r="L562" s="31">
        <v>0</v>
      </c>
      <c r="M562" s="31">
        <v>0</v>
      </c>
      <c r="N562" s="31">
        <v>0</v>
      </c>
      <c r="O562" s="31">
        <v>0</v>
      </c>
      <c r="P562" s="31">
        <v>0</v>
      </c>
      <c r="Q562" s="31">
        <v>-51083</v>
      </c>
      <c r="R562" s="31">
        <v>0</v>
      </c>
      <c r="S562" s="31">
        <v>-51083</v>
      </c>
      <c r="T562" s="32"/>
      <c r="U562" s="31">
        <f>VORM3_konto!$O562-VORM3_konto!$P562</f>
        <v>0</v>
      </c>
    </row>
    <row r="563" spans="1:21" x14ac:dyDescent="0.25">
      <c r="A563" t="s">
        <v>49</v>
      </c>
      <c r="B563" t="s">
        <v>232</v>
      </c>
      <c r="C563" t="s">
        <v>159</v>
      </c>
      <c r="D563" t="s">
        <v>160</v>
      </c>
      <c r="E563" t="s">
        <v>167</v>
      </c>
      <c r="F563" t="s">
        <v>168</v>
      </c>
      <c r="G563" t="s">
        <v>62</v>
      </c>
      <c r="H563" t="s">
        <v>65</v>
      </c>
      <c r="I563" t="s">
        <v>54</v>
      </c>
      <c r="J563" t="s">
        <v>157</v>
      </c>
      <c r="K563" t="s">
        <v>158</v>
      </c>
      <c r="L563" s="31">
        <v>0</v>
      </c>
      <c r="M563" s="31">
        <v>0</v>
      </c>
      <c r="N563" s="31">
        <v>0</v>
      </c>
      <c r="O563" s="31">
        <v>0</v>
      </c>
      <c r="P563" s="31">
        <v>0</v>
      </c>
      <c r="Q563" s="31">
        <v>-33720</v>
      </c>
      <c r="R563" s="31">
        <v>-100000</v>
      </c>
      <c r="S563" s="31">
        <v>-133720</v>
      </c>
      <c r="T563" s="32"/>
      <c r="U563" s="31">
        <f>VORM3_konto!$O563-VORM3_konto!$P563</f>
        <v>0</v>
      </c>
    </row>
    <row r="564" spans="1:21" x14ac:dyDescent="0.25">
      <c r="A564" t="s">
        <v>49</v>
      </c>
      <c r="B564" t="s">
        <v>243</v>
      </c>
      <c r="C564" t="s">
        <v>51</v>
      </c>
      <c r="D564" t="s">
        <v>51</v>
      </c>
      <c r="E564" t="s">
        <v>51</v>
      </c>
      <c r="F564" t="s">
        <v>51</v>
      </c>
      <c r="G564" t="s">
        <v>225</v>
      </c>
      <c r="H564" t="s">
        <v>226</v>
      </c>
      <c r="I564" t="s">
        <v>54</v>
      </c>
      <c r="J564" t="s">
        <v>244</v>
      </c>
      <c r="K564" t="s">
        <v>245</v>
      </c>
      <c r="L564" s="31">
        <v>-19999.99997999999</v>
      </c>
      <c r="M564" s="31">
        <v>0</v>
      </c>
      <c r="N564" s="31">
        <v>-20000</v>
      </c>
      <c r="O564" s="31">
        <v>2.0000010408693925E-5</v>
      </c>
      <c r="P564" s="31">
        <v>0</v>
      </c>
      <c r="Q564" s="31">
        <v>0</v>
      </c>
      <c r="R564" s="31">
        <v>0</v>
      </c>
      <c r="S564" s="31">
        <v>0</v>
      </c>
      <c r="T564" s="32"/>
      <c r="U564" s="31">
        <f>VORM3_konto!$O564-VORM3_konto!$P564</f>
        <v>2.0000010408693925E-5</v>
      </c>
    </row>
    <row r="565" spans="1:21" x14ac:dyDescent="0.25">
      <c r="A565" t="s">
        <v>49</v>
      </c>
      <c r="B565" t="s">
        <v>243</v>
      </c>
      <c r="C565" t="s">
        <v>51</v>
      </c>
      <c r="D565" t="s">
        <v>51</v>
      </c>
      <c r="E565" t="s">
        <v>51</v>
      </c>
      <c r="F565" t="s">
        <v>51</v>
      </c>
      <c r="G565" t="s">
        <v>225</v>
      </c>
      <c r="H565" t="s">
        <v>226</v>
      </c>
      <c r="I565" t="s">
        <v>54</v>
      </c>
      <c r="J565" t="s">
        <v>233</v>
      </c>
      <c r="K565" t="s">
        <v>234</v>
      </c>
      <c r="L565" s="31">
        <v>-3120876.9998799996</v>
      </c>
      <c r="M565" s="31">
        <v>-660877</v>
      </c>
      <c r="N565" s="31">
        <v>-1959946.2899</v>
      </c>
      <c r="O565" s="31">
        <v>-1160930.7099799996</v>
      </c>
      <c r="P565" s="31">
        <v>-1160930.7099799996</v>
      </c>
      <c r="Q565" s="31">
        <v>-1160930</v>
      </c>
      <c r="R565" s="31">
        <v>0</v>
      </c>
      <c r="S565" s="31">
        <v>-1160930</v>
      </c>
      <c r="T565" s="32"/>
      <c r="U565" s="31">
        <f>VORM3_konto!$O565-VORM3_konto!$P565</f>
        <v>0</v>
      </c>
    </row>
    <row r="566" spans="1:21" x14ac:dyDescent="0.25">
      <c r="A566" t="s">
        <v>49</v>
      </c>
      <c r="B566" t="s">
        <v>243</v>
      </c>
      <c r="C566" t="s">
        <v>51</v>
      </c>
      <c r="D566" t="s">
        <v>51</v>
      </c>
      <c r="E566" t="s">
        <v>51</v>
      </c>
      <c r="F566" t="s">
        <v>51</v>
      </c>
      <c r="G566" t="s">
        <v>225</v>
      </c>
      <c r="H566" t="s">
        <v>226</v>
      </c>
      <c r="I566" t="s">
        <v>54</v>
      </c>
      <c r="J566" t="s">
        <v>228</v>
      </c>
      <c r="K566" t="s">
        <v>229</v>
      </c>
      <c r="L566" s="31">
        <v>2.0000006770715121E-5</v>
      </c>
      <c r="M566" s="31">
        <v>0</v>
      </c>
      <c r="N566" s="31">
        <v>0</v>
      </c>
      <c r="O566" s="31">
        <v>2.0000006770715121E-5</v>
      </c>
      <c r="P566" s="31">
        <v>0</v>
      </c>
      <c r="Q566" s="31">
        <v>0</v>
      </c>
      <c r="R566" s="31">
        <v>0</v>
      </c>
      <c r="S566" s="31">
        <v>0</v>
      </c>
      <c r="T566" s="32"/>
      <c r="U566" s="31">
        <f>VORM3_konto!$O566-VORM3_konto!$P566</f>
        <v>2.0000006770715121E-5</v>
      </c>
    </row>
    <row r="567" spans="1:21" x14ac:dyDescent="0.25">
      <c r="A567" t="s">
        <v>49</v>
      </c>
      <c r="B567" t="s">
        <v>243</v>
      </c>
      <c r="C567" t="s">
        <v>51</v>
      </c>
      <c r="D567" t="s">
        <v>51</v>
      </c>
      <c r="E567" t="s">
        <v>51</v>
      </c>
      <c r="F567" t="s">
        <v>51</v>
      </c>
      <c r="G567" t="s">
        <v>225</v>
      </c>
      <c r="H567" t="s">
        <v>226</v>
      </c>
      <c r="I567" t="s">
        <v>54</v>
      </c>
      <c r="J567" t="s">
        <v>246</v>
      </c>
      <c r="K567" t="s">
        <v>247</v>
      </c>
      <c r="L567" s="31">
        <v>-192427</v>
      </c>
      <c r="M567" s="31">
        <v>-50760</v>
      </c>
      <c r="N567" s="31">
        <v>-138248.29989999998</v>
      </c>
      <c r="O567" s="31">
        <v>-54178.700100000016</v>
      </c>
      <c r="P567" s="31">
        <v>-54178.700100000016</v>
      </c>
      <c r="Q567" s="31">
        <v>0</v>
      </c>
      <c r="R567" s="31">
        <f>-54178.7+0.7</f>
        <v>-54178</v>
      </c>
      <c r="S567" s="31">
        <f>-54178.7+0.7</f>
        <v>-54178</v>
      </c>
      <c r="T567" s="32"/>
      <c r="U567" s="31">
        <f>VORM3_konto!$O567-VORM3_konto!$P567</f>
        <v>0</v>
      </c>
    </row>
    <row r="568" spans="1:21" x14ac:dyDescent="0.25">
      <c r="A568" t="s">
        <v>49</v>
      </c>
      <c r="B568" t="s">
        <v>243</v>
      </c>
      <c r="C568" t="s">
        <v>51</v>
      </c>
      <c r="D568" t="s">
        <v>51</v>
      </c>
      <c r="E568" t="s">
        <v>51</v>
      </c>
      <c r="F568" t="s">
        <v>51</v>
      </c>
      <c r="G568" t="s">
        <v>225</v>
      </c>
      <c r="H568" t="s">
        <v>226</v>
      </c>
      <c r="I568" t="s">
        <v>54</v>
      </c>
      <c r="J568" t="s">
        <v>248</v>
      </c>
      <c r="K568" t="s">
        <v>249</v>
      </c>
      <c r="L568" s="31">
        <v>2.0000035874545571E-5</v>
      </c>
      <c r="M568" s="31">
        <v>0</v>
      </c>
      <c r="N568" s="31">
        <v>0</v>
      </c>
      <c r="O568" s="31">
        <v>2.0000035874545571E-5</v>
      </c>
      <c r="P568" s="31">
        <v>0</v>
      </c>
      <c r="Q568" s="31">
        <v>0</v>
      </c>
      <c r="R568" s="31">
        <v>0</v>
      </c>
      <c r="S568" s="31">
        <v>0</v>
      </c>
      <c r="T568" s="32"/>
      <c r="U568" s="31">
        <f>VORM3_konto!$O568-VORM3_konto!$P568</f>
        <v>2.0000035874545571E-5</v>
      </c>
    </row>
    <row r="569" spans="1:21" x14ac:dyDescent="0.25">
      <c r="A569" t="s">
        <v>49</v>
      </c>
      <c r="B569" t="s">
        <v>243</v>
      </c>
      <c r="C569" t="s">
        <v>51</v>
      </c>
      <c r="D569" t="s">
        <v>51</v>
      </c>
      <c r="E569" t="s">
        <v>51</v>
      </c>
      <c r="F569" t="s">
        <v>51</v>
      </c>
      <c r="G569" t="s">
        <v>225</v>
      </c>
      <c r="H569" t="s">
        <v>226</v>
      </c>
      <c r="I569" t="s">
        <v>54</v>
      </c>
      <c r="J569" t="s">
        <v>250</v>
      </c>
      <c r="K569" t="s">
        <v>251</v>
      </c>
      <c r="L569" s="31">
        <v>-813683</v>
      </c>
      <c r="M569" s="31">
        <v>-480350</v>
      </c>
      <c r="N569" s="31">
        <v>-450000</v>
      </c>
      <c r="O569" s="31">
        <v>-363683</v>
      </c>
      <c r="P569" s="31">
        <v>-333333</v>
      </c>
      <c r="Q569" s="31">
        <v>0</v>
      </c>
      <c r="R569" s="31">
        <v>-333333</v>
      </c>
      <c r="S569" s="31">
        <v>-333333</v>
      </c>
      <c r="T569" s="32"/>
      <c r="U569" s="31">
        <v>0</v>
      </c>
    </row>
    <row r="570" spans="1:21" x14ac:dyDescent="0.25">
      <c r="A570" t="s">
        <v>49</v>
      </c>
      <c r="B570" t="s">
        <v>243</v>
      </c>
      <c r="C570" t="s">
        <v>51</v>
      </c>
      <c r="D570" t="s">
        <v>51</v>
      </c>
      <c r="E570" t="s">
        <v>51</v>
      </c>
      <c r="F570" t="s">
        <v>51</v>
      </c>
      <c r="G570" t="s">
        <v>225</v>
      </c>
      <c r="H570" t="s">
        <v>226</v>
      </c>
      <c r="I570" t="s">
        <v>54</v>
      </c>
      <c r="J570" t="s">
        <v>252</v>
      </c>
      <c r="K570" t="s">
        <v>253</v>
      </c>
      <c r="L570" s="31">
        <v>-60813934.999560013</v>
      </c>
      <c r="M570" s="31">
        <v>-12044872</v>
      </c>
      <c r="N570" s="31">
        <v>-60806702.248400003</v>
      </c>
      <c r="O570" s="31">
        <v>-7232.7511600032449</v>
      </c>
      <c r="P570" s="31">
        <v>-7232.7511600032449</v>
      </c>
      <c r="Q570" s="31">
        <v>-7231.9999999999991</v>
      </c>
      <c r="R570" s="31">
        <v>0</v>
      </c>
      <c r="S570" s="31">
        <v>-7231.9999999999991</v>
      </c>
      <c r="T570" s="32"/>
      <c r="U570" s="31">
        <f>VORM3_konto!$O570-VORM3_konto!$P570</f>
        <v>0</v>
      </c>
    </row>
    <row r="571" spans="1:21" x14ac:dyDescent="0.25">
      <c r="A571" t="s">
        <v>49</v>
      </c>
      <c r="B571" t="s">
        <v>243</v>
      </c>
      <c r="C571" t="s">
        <v>51</v>
      </c>
      <c r="D571" t="s">
        <v>51</v>
      </c>
      <c r="E571" t="s">
        <v>51</v>
      </c>
      <c r="F571" t="s">
        <v>51</v>
      </c>
      <c r="G571" t="s">
        <v>225</v>
      </c>
      <c r="H571" t="s">
        <v>226</v>
      </c>
      <c r="I571" t="s">
        <v>54</v>
      </c>
      <c r="J571" t="s">
        <v>254</v>
      </c>
      <c r="K571" t="s">
        <v>255</v>
      </c>
      <c r="L571" s="31">
        <v>-1180000</v>
      </c>
      <c r="M571" s="31">
        <v>-400000</v>
      </c>
      <c r="N571" s="31">
        <v>-1021711.8699</v>
      </c>
      <c r="O571" s="31">
        <v>-158288.13010000001</v>
      </c>
      <c r="P571" s="31">
        <v>-158288.13010000001</v>
      </c>
      <c r="Q571" s="31">
        <v>-158288</v>
      </c>
      <c r="R571" s="31">
        <v>0</v>
      </c>
      <c r="S571" s="31">
        <v>-158288</v>
      </c>
      <c r="T571" s="32"/>
      <c r="U571" s="31">
        <f>VORM3_konto!$O571-VORM3_konto!$P571</f>
        <v>0</v>
      </c>
    </row>
    <row r="572" spans="1:21" x14ac:dyDescent="0.25">
      <c r="A572" t="s">
        <v>49</v>
      </c>
      <c r="B572" t="s">
        <v>243</v>
      </c>
      <c r="C572" t="s">
        <v>51</v>
      </c>
      <c r="D572" t="s">
        <v>51</v>
      </c>
      <c r="E572" t="s">
        <v>51</v>
      </c>
      <c r="F572" t="s">
        <v>51</v>
      </c>
      <c r="G572" t="s">
        <v>225</v>
      </c>
      <c r="H572" t="s">
        <v>226</v>
      </c>
      <c r="I572" t="s">
        <v>54</v>
      </c>
      <c r="J572" t="s">
        <v>256</v>
      </c>
      <c r="K572" t="s">
        <v>257</v>
      </c>
      <c r="L572" s="31">
        <v>-803657</v>
      </c>
      <c r="M572" s="31">
        <v>-73990</v>
      </c>
      <c r="N572" s="31">
        <v>-371411.33989999996</v>
      </c>
      <c r="O572" s="31">
        <v>-432245.66010000004</v>
      </c>
      <c r="P572" s="31">
        <v>-432245.66010000004</v>
      </c>
      <c r="Q572" s="31">
        <v>-432245</v>
      </c>
      <c r="R572" s="31">
        <v>0</v>
      </c>
      <c r="S572" s="31">
        <v>-432245</v>
      </c>
      <c r="T572" s="32"/>
      <c r="U572" s="31">
        <f>VORM3_konto!$O572-VORM3_konto!$P572</f>
        <v>0</v>
      </c>
    </row>
    <row r="573" spans="1:21" x14ac:dyDescent="0.25">
      <c r="A573" t="s">
        <v>49</v>
      </c>
      <c r="B573" t="s">
        <v>243</v>
      </c>
      <c r="C573" t="s">
        <v>51</v>
      </c>
      <c r="D573" t="s">
        <v>51</v>
      </c>
      <c r="E573" t="s">
        <v>51</v>
      </c>
      <c r="F573" t="s">
        <v>51</v>
      </c>
      <c r="G573" t="s">
        <v>225</v>
      </c>
      <c r="H573" t="s">
        <v>226</v>
      </c>
      <c r="I573" t="s">
        <v>54</v>
      </c>
      <c r="J573" t="s">
        <v>258</v>
      </c>
      <c r="K573" t="s">
        <v>259</v>
      </c>
      <c r="L573" s="31">
        <v>-5476375</v>
      </c>
      <c r="M573" s="31">
        <v>-1376375</v>
      </c>
      <c r="N573" s="31">
        <v>-5451064.0094999997</v>
      </c>
      <c r="O573" s="31">
        <v>-25310.990500000771</v>
      </c>
      <c r="P573" s="31">
        <v>-25310.990500000771</v>
      </c>
      <c r="Q573" s="31">
        <v>-25310</v>
      </c>
      <c r="R573" s="31">
        <v>0</v>
      </c>
      <c r="S573" s="31">
        <v>-25310</v>
      </c>
      <c r="T573" s="32"/>
      <c r="U573" s="31">
        <f>VORM3_konto!$O573-VORM3_konto!$P573</f>
        <v>0</v>
      </c>
    </row>
    <row r="574" spans="1:21" x14ac:dyDescent="0.25">
      <c r="A574" t="s">
        <v>49</v>
      </c>
      <c r="B574" t="s">
        <v>243</v>
      </c>
      <c r="C574" t="s">
        <v>51</v>
      </c>
      <c r="D574" t="s">
        <v>51</v>
      </c>
      <c r="E574" t="s">
        <v>51</v>
      </c>
      <c r="F574" t="s">
        <v>51</v>
      </c>
      <c r="G574" t="s">
        <v>225</v>
      </c>
      <c r="H574" t="s">
        <v>226</v>
      </c>
      <c r="I574" t="s">
        <v>54</v>
      </c>
      <c r="J574" t="s">
        <v>260</v>
      </c>
      <c r="K574" t="s">
        <v>261</v>
      </c>
      <c r="L574" s="31">
        <v>-235332.9999</v>
      </c>
      <c r="M574" s="31">
        <v>0</v>
      </c>
      <c r="N574" s="31">
        <v>-198295.92</v>
      </c>
      <c r="O574" s="31">
        <v>-37037.079899999982</v>
      </c>
      <c r="P574" s="31">
        <v>-37037.079899999982</v>
      </c>
      <c r="Q574" s="31">
        <v>-37</v>
      </c>
      <c r="R574" s="31">
        <v>-37000</v>
      </c>
      <c r="S574" s="31">
        <v>-37037</v>
      </c>
      <c r="T574" s="32"/>
      <c r="U574" s="31">
        <f>VORM3_konto!$O574-VORM3_konto!$P574</f>
        <v>0</v>
      </c>
    </row>
    <row r="575" spans="1:21" x14ac:dyDescent="0.25">
      <c r="A575" t="s">
        <v>49</v>
      </c>
      <c r="B575" t="s">
        <v>243</v>
      </c>
      <c r="C575" t="s">
        <v>51</v>
      </c>
      <c r="D575" t="s">
        <v>51</v>
      </c>
      <c r="E575" t="s">
        <v>51</v>
      </c>
      <c r="F575" t="s">
        <v>51</v>
      </c>
      <c r="G575" t="s">
        <v>225</v>
      </c>
      <c r="H575" t="s">
        <v>226</v>
      </c>
      <c r="I575" t="s">
        <v>54</v>
      </c>
      <c r="J575" t="s">
        <v>262</v>
      </c>
      <c r="K575" t="s">
        <v>263</v>
      </c>
      <c r="L575" s="31">
        <v>1.9999977666884661E-5</v>
      </c>
      <c r="M575" s="31">
        <v>0</v>
      </c>
      <c r="N575" s="31">
        <v>0</v>
      </c>
      <c r="O575" s="31">
        <v>1.9999977666884661E-5</v>
      </c>
      <c r="P575" s="31">
        <v>0</v>
      </c>
      <c r="Q575" s="31">
        <v>0</v>
      </c>
      <c r="R575" s="31">
        <v>0</v>
      </c>
      <c r="S575" s="31">
        <v>0</v>
      </c>
      <c r="T575" s="32"/>
      <c r="U575" s="31">
        <f>VORM3_konto!$O575-VORM3_konto!$P575</f>
        <v>1.9999977666884661E-5</v>
      </c>
    </row>
    <row r="576" spans="1:21" x14ac:dyDescent="0.25">
      <c r="A576" t="s">
        <v>49</v>
      </c>
      <c r="B576" t="s">
        <v>243</v>
      </c>
      <c r="C576" t="s">
        <v>51</v>
      </c>
      <c r="D576" t="s">
        <v>51</v>
      </c>
      <c r="E576" t="s">
        <v>51</v>
      </c>
      <c r="F576" t="s">
        <v>51</v>
      </c>
      <c r="G576" t="s">
        <v>225</v>
      </c>
      <c r="H576" t="s">
        <v>226</v>
      </c>
      <c r="I576" t="s">
        <v>54</v>
      </c>
      <c r="J576" t="s">
        <v>157</v>
      </c>
      <c r="K576" t="s">
        <v>158</v>
      </c>
      <c r="L576" s="31">
        <v>-16820</v>
      </c>
      <c r="M576" s="31">
        <v>0</v>
      </c>
      <c r="N576" s="31">
        <v>-11731.999900000001</v>
      </c>
      <c r="O576" s="31">
        <v>-5088.0000999999975</v>
      </c>
      <c r="P576" s="31">
        <v>-5088.0000999999975</v>
      </c>
      <c r="Q576" s="31">
        <v>0</v>
      </c>
      <c r="R576" s="31">
        <v>-5088</v>
      </c>
      <c r="S576" s="31">
        <v>-5088</v>
      </c>
      <c r="T576" s="32"/>
      <c r="U576" s="31">
        <f>VORM3_konto!$O576-VORM3_konto!$P576</f>
        <v>0</v>
      </c>
    </row>
    <row r="577" spans="1:21" x14ac:dyDescent="0.25">
      <c r="A577" t="s">
        <v>49</v>
      </c>
      <c r="B577" t="s">
        <v>243</v>
      </c>
      <c r="C577" t="s">
        <v>51</v>
      </c>
      <c r="D577" t="s">
        <v>51</v>
      </c>
      <c r="E577" t="s">
        <v>51</v>
      </c>
      <c r="F577" t="s">
        <v>51</v>
      </c>
      <c r="G577" t="s">
        <v>225</v>
      </c>
      <c r="H577" t="s">
        <v>226</v>
      </c>
      <c r="I577" t="s">
        <v>54</v>
      </c>
      <c r="J577" t="s">
        <v>264</v>
      </c>
      <c r="K577" t="s">
        <v>265</v>
      </c>
      <c r="L577" s="31">
        <v>-13200</v>
      </c>
      <c r="M577" s="31">
        <v>-13200</v>
      </c>
      <c r="N577" s="31">
        <v>0</v>
      </c>
      <c r="O577" s="31">
        <v>-13200</v>
      </c>
      <c r="P577" s="31">
        <v>0</v>
      </c>
      <c r="Q577" s="31">
        <v>0</v>
      </c>
      <c r="R577" s="31">
        <v>0</v>
      </c>
      <c r="S577" s="31">
        <v>0</v>
      </c>
      <c r="T577" s="32"/>
      <c r="U577" s="31">
        <f>VORM3_konto!$O577-VORM3_konto!$P577</f>
        <v>-13200</v>
      </c>
    </row>
    <row r="578" spans="1:21" x14ac:dyDescent="0.25">
      <c r="A578" t="s">
        <v>49</v>
      </c>
      <c r="B578" t="s">
        <v>243</v>
      </c>
      <c r="C578" t="s">
        <v>58</v>
      </c>
      <c r="D578" t="s">
        <v>76</v>
      </c>
      <c r="E578" t="s">
        <v>81</v>
      </c>
      <c r="F578" t="s">
        <v>82</v>
      </c>
      <c r="G578" t="s">
        <v>62</v>
      </c>
      <c r="H578" t="s">
        <v>64</v>
      </c>
      <c r="I578" t="s">
        <v>54</v>
      </c>
      <c r="J578" t="s">
        <v>51</v>
      </c>
      <c r="K578" t="s">
        <v>51</v>
      </c>
      <c r="L578" s="31">
        <v>0</v>
      </c>
      <c r="M578" s="31">
        <v>0</v>
      </c>
      <c r="N578" s="31">
        <v>0</v>
      </c>
      <c r="O578" s="31">
        <v>0</v>
      </c>
      <c r="P578" s="31">
        <v>0</v>
      </c>
      <c r="Q578" s="31">
        <v>-45211.72</v>
      </c>
      <c r="R578" s="31">
        <v>0</v>
      </c>
      <c r="S578" s="31">
        <v>-45211.72</v>
      </c>
      <c r="T578" s="32"/>
      <c r="U578" s="31">
        <f>VORM3_konto!$O578-VORM3_konto!$P578</f>
        <v>0</v>
      </c>
    </row>
    <row r="579" spans="1:21" x14ac:dyDescent="0.25">
      <c r="A579" t="s">
        <v>49</v>
      </c>
      <c r="B579" t="s">
        <v>243</v>
      </c>
      <c r="C579" t="s">
        <v>58</v>
      </c>
      <c r="D579" t="s">
        <v>76</v>
      </c>
      <c r="E579" t="s">
        <v>81</v>
      </c>
      <c r="F579" t="s">
        <v>82</v>
      </c>
      <c r="G579" t="s">
        <v>62</v>
      </c>
      <c r="H579" t="s">
        <v>65</v>
      </c>
      <c r="I579" t="s">
        <v>54</v>
      </c>
      <c r="J579" t="s">
        <v>51</v>
      </c>
      <c r="K579" t="s">
        <v>51</v>
      </c>
      <c r="L579" s="31">
        <v>0</v>
      </c>
      <c r="M579" s="31">
        <v>0</v>
      </c>
      <c r="N579" s="31">
        <v>0</v>
      </c>
      <c r="O579" s="31">
        <v>0</v>
      </c>
      <c r="P579" s="31">
        <v>0</v>
      </c>
      <c r="Q579" s="31">
        <v>-2306.1999999999998</v>
      </c>
      <c r="R579" s="31">
        <v>0</v>
      </c>
      <c r="S579" s="31">
        <v>-2306.1999999999998</v>
      </c>
      <c r="T579" s="32"/>
      <c r="U579" s="31">
        <f>VORM3_konto!$O579-VORM3_konto!$P579</f>
        <v>0</v>
      </c>
    </row>
    <row r="580" spans="1:21" x14ac:dyDescent="0.25">
      <c r="A580" t="s">
        <v>49</v>
      </c>
      <c r="B580" t="s">
        <v>243</v>
      </c>
      <c r="C580" t="s">
        <v>58</v>
      </c>
      <c r="D580" t="s">
        <v>83</v>
      </c>
      <c r="E580" t="s">
        <v>89</v>
      </c>
      <c r="F580" t="s">
        <v>90</v>
      </c>
      <c r="G580" t="s">
        <v>62</v>
      </c>
      <c r="H580" t="s">
        <v>64</v>
      </c>
      <c r="I580" t="s">
        <v>54</v>
      </c>
      <c r="J580" t="s">
        <v>51</v>
      </c>
      <c r="K580" t="s">
        <v>51</v>
      </c>
      <c r="L580" s="31">
        <v>0</v>
      </c>
      <c r="M580" s="31">
        <v>0</v>
      </c>
      <c r="N580" s="31">
        <v>0</v>
      </c>
      <c r="O580" s="31">
        <v>0</v>
      </c>
      <c r="P580" s="31">
        <v>0</v>
      </c>
      <c r="Q580" s="31">
        <v>-2057133.26</v>
      </c>
      <c r="R580" s="31">
        <v>0</v>
      </c>
      <c r="S580" s="31">
        <v>-2057133.26</v>
      </c>
      <c r="T580" s="32"/>
      <c r="U580" s="31">
        <f>VORM3_konto!$O580-VORM3_konto!$P580</f>
        <v>0</v>
      </c>
    </row>
    <row r="581" spans="1:21" x14ac:dyDescent="0.25">
      <c r="A581" t="s">
        <v>49</v>
      </c>
      <c r="B581" t="s">
        <v>243</v>
      </c>
      <c r="C581" t="s">
        <v>58</v>
      </c>
      <c r="D581" t="s">
        <v>83</v>
      </c>
      <c r="E581" t="s">
        <v>89</v>
      </c>
      <c r="F581" t="s">
        <v>90</v>
      </c>
      <c r="G581" t="s">
        <v>62</v>
      </c>
      <c r="H581" t="s">
        <v>65</v>
      </c>
      <c r="I581" t="s">
        <v>54</v>
      </c>
      <c r="J581" t="s">
        <v>51</v>
      </c>
      <c r="K581" t="s">
        <v>51</v>
      </c>
      <c r="L581" s="31">
        <v>0</v>
      </c>
      <c r="M581" s="31">
        <v>0</v>
      </c>
      <c r="N581" s="31">
        <v>0</v>
      </c>
      <c r="O581" s="31">
        <v>0</v>
      </c>
      <c r="P581" s="31">
        <v>0</v>
      </c>
      <c r="Q581" s="31">
        <v>-104932.1</v>
      </c>
      <c r="R581" s="31">
        <v>0</v>
      </c>
      <c r="S581" s="31">
        <v>-104932.1</v>
      </c>
      <c r="T581" s="32"/>
      <c r="U581" s="31">
        <f>VORM3_konto!$O581-VORM3_konto!$P581</f>
        <v>0</v>
      </c>
    </row>
    <row r="582" spans="1:21" x14ac:dyDescent="0.25">
      <c r="A582" t="s">
        <v>49</v>
      </c>
      <c r="B582" t="s">
        <v>243</v>
      </c>
      <c r="C582" t="s">
        <v>58</v>
      </c>
      <c r="D582" t="s">
        <v>83</v>
      </c>
      <c r="E582" t="s">
        <v>91</v>
      </c>
      <c r="F582" t="s">
        <v>92</v>
      </c>
      <c r="G582" t="s">
        <v>62</v>
      </c>
      <c r="H582" t="s">
        <v>64</v>
      </c>
      <c r="I582" t="s">
        <v>54</v>
      </c>
      <c r="J582" t="s">
        <v>51</v>
      </c>
      <c r="K582" t="s">
        <v>51</v>
      </c>
      <c r="L582" s="31">
        <v>0</v>
      </c>
      <c r="M582" s="31">
        <v>0</v>
      </c>
      <c r="N582" s="31">
        <v>0</v>
      </c>
      <c r="O582" s="31">
        <v>0</v>
      </c>
      <c r="P582" s="31">
        <v>0</v>
      </c>
      <c r="Q582" s="31">
        <v>-158241.02000000002</v>
      </c>
      <c r="R582" s="31">
        <v>0</v>
      </c>
      <c r="S582" s="31">
        <v>-158241.02000000002</v>
      </c>
      <c r="T582" s="32"/>
      <c r="U582" s="31">
        <f>VORM3_konto!$O582-VORM3_konto!$P582</f>
        <v>0</v>
      </c>
    </row>
    <row r="583" spans="1:21" x14ac:dyDescent="0.25">
      <c r="A583" t="s">
        <v>49</v>
      </c>
      <c r="B583" t="s">
        <v>243</v>
      </c>
      <c r="C583" t="s">
        <v>58</v>
      </c>
      <c r="D583" t="s">
        <v>83</v>
      </c>
      <c r="E583" t="s">
        <v>91</v>
      </c>
      <c r="F583" t="s">
        <v>92</v>
      </c>
      <c r="G583" t="s">
        <v>62</v>
      </c>
      <c r="H583" t="s">
        <v>65</v>
      </c>
      <c r="I583" t="s">
        <v>54</v>
      </c>
      <c r="J583" t="s">
        <v>51</v>
      </c>
      <c r="K583" t="s">
        <v>51</v>
      </c>
      <c r="L583" s="31">
        <v>0</v>
      </c>
      <c r="M583" s="31">
        <v>0</v>
      </c>
      <c r="N583" s="31">
        <v>0</v>
      </c>
      <c r="O583" s="31">
        <v>0</v>
      </c>
      <c r="P583" s="31">
        <v>0</v>
      </c>
      <c r="Q583" s="31">
        <v>-8071.7</v>
      </c>
      <c r="R583" s="31">
        <v>0</v>
      </c>
      <c r="S583" s="31">
        <v>-8071.7</v>
      </c>
      <c r="T583" s="32"/>
      <c r="U583" s="31">
        <f>VORM3_konto!$O583-VORM3_konto!$P583</f>
        <v>0</v>
      </c>
    </row>
    <row r="584" spans="1:21" x14ac:dyDescent="0.25">
      <c r="A584" t="s">
        <v>49</v>
      </c>
      <c r="B584" t="s">
        <v>272</v>
      </c>
      <c r="C584" t="s">
        <v>51</v>
      </c>
      <c r="D584" t="s">
        <v>51</v>
      </c>
      <c r="E584" t="s">
        <v>51</v>
      </c>
      <c r="F584" t="s">
        <v>51</v>
      </c>
      <c r="G584" t="s">
        <v>225</v>
      </c>
      <c r="H584" t="s">
        <v>226</v>
      </c>
      <c r="I584" t="s">
        <v>54</v>
      </c>
      <c r="J584" t="s">
        <v>233</v>
      </c>
      <c r="K584" t="s">
        <v>234</v>
      </c>
      <c r="L584" s="31">
        <v>-106900</v>
      </c>
      <c r="M584" s="31">
        <v>-106900</v>
      </c>
      <c r="N584" s="31">
        <v>-105657.5</v>
      </c>
      <c r="O584" s="31">
        <v>-1242.5</v>
      </c>
      <c r="P584" s="31">
        <v>0</v>
      </c>
      <c r="Q584" s="31">
        <v>0</v>
      </c>
      <c r="R584" s="31">
        <v>0</v>
      </c>
      <c r="S584" s="31">
        <v>0</v>
      </c>
      <c r="T584" s="32"/>
      <c r="U584" s="31">
        <v>0</v>
      </c>
    </row>
    <row r="585" spans="1:21" x14ac:dyDescent="0.25">
      <c r="A585" t="s">
        <v>49</v>
      </c>
      <c r="B585" t="s">
        <v>272</v>
      </c>
      <c r="C585" t="s">
        <v>51</v>
      </c>
      <c r="D585" t="s">
        <v>51</v>
      </c>
      <c r="E585" t="s">
        <v>51</v>
      </c>
      <c r="F585" t="s">
        <v>51</v>
      </c>
      <c r="G585" t="s">
        <v>225</v>
      </c>
      <c r="H585" t="s">
        <v>226</v>
      </c>
      <c r="I585" t="s">
        <v>54</v>
      </c>
      <c r="J585" t="s">
        <v>246</v>
      </c>
      <c r="K585" t="s">
        <v>247</v>
      </c>
      <c r="L585" s="31">
        <v>-546669.99988999998</v>
      </c>
      <c r="M585" s="31">
        <v>-521669.99998999998</v>
      </c>
      <c r="N585" s="31">
        <v>-316302.99959999998</v>
      </c>
      <c r="O585" s="31">
        <v>-230367.00029</v>
      </c>
      <c r="P585" s="31">
        <v>-24999.999899999995</v>
      </c>
      <c r="Q585" s="31">
        <v>-25000</v>
      </c>
      <c r="R585" s="31">
        <v>0</v>
      </c>
      <c r="S585" s="31">
        <v>-25000</v>
      </c>
      <c r="T585" s="32"/>
      <c r="U585" s="31">
        <v>0</v>
      </c>
    </row>
    <row r="586" spans="1:21" x14ac:dyDescent="0.25">
      <c r="A586" t="s">
        <v>49</v>
      </c>
      <c r="B586" t="s">
        <v>272</v>
      </c>
      <c r="C586" t="s">
        <v>51</v>
      </c>
      <c r="D586" t="s">
        <v>51</v>
      </c>
      <c r="E586" t="s">
        <v>51</v>
      </c>
      <c r="F586" t="s">
        <v>51</v>
      </c>
      <c r="G586" t="s">
        <v>225</v>
      </c>
      <c r="H586" t="s">
        <v>226</v>
      </c>
      <c r="I586" t="s">
        <v>54</v>
      </c>
      <c r="J586" t="s">
        <v>273</v>
      </c>
      <c r="K586" t="s">
        <v>274</v>
      </c>
      <c r="L586" s="31">
        <v>-750000</v>
      </c>
      <c r="M586" s="31">
        <v>-375000</v>
      </c>
      <c r="N586" s="31">
        <v>-373226.7597</v>
      </c>
      <c r="O586" s="31">
        <v>-376773.2403</v>
      </c>
      <c r="P586" s="31">
        <v>-375000</v>
      </c>
      <c r="Q586" s="31">
        <v>-375000</v>
      </c>
      <c r="R586" s="31">
        <v>0</v>
      </c>
      <c r="S586" s="31">
        <v>-375000</v>
      </c>
      <c r="T586" s="32"/>
      <c r="U586" s="31">
        <v>0</v>
      </c>
    </row>
    <row r="587" spans="1:21" x14ac:dyDescent="0.25">
      <c r="A587" t="s">
        <v>49</v>
      </c>
      <c r="B587" t="s">
        <v>272</v>
      </c>
      <c r="C587" t="s">
        <v>51</v>
      </c>
      <c r="D587" t="s">
        <v>51</v>
      </c>
      <c r="E587" t="s">
        <v>51</v>
      </c>
      <c r="F587" t="s">
        <v>51</v>
      </c>
      <c r="G587" t="s">
        <v>225</v>
      </c>
      <c r="H587" t="s">
        <v>226</v>
      </c>
      <c r="I587" t="s">
        <v>54</v>
      </c>
      <c r="J587" t="s">
        <v>275</v>
      </c>
      <c r="K587" t="s">
        <v>276</v>
      </c>
      <c r="L587" s="31">
        <v>-18000</v>
      </c>
      <c r="M587" s="31">
        <v>-18000</v>
      </c>
      <c r="N587" s="31">
        <v>0</v>
      </c>
      <c r="O587" s="31">
        <v>-18000</v>
      </c>
      <c r="P587" s="31">
        <v>0</v>
      </c>
      <c r="Q587" s="31">
        <v>0</v>
      </c>
      <c r="R587" s="31">
        <v>0</v>
      </c>
      <c r="S587" s="31">
        <v>0</v>
      </c>
      <c r="T587" s="32"/>
      <c r="U587" s="31">
        <f>VORM3_konto!$O587-VORM3_konto!$P587</f>
        <v>-18000</v>
      </c>
    </row>
    <row r="588" spans="1:21" x14ac:dyDescent="0.25">
      <c r="A588" t="s">
        <v>49</v>
      </c>
      <c r="B588" t="s">
        <v>272</v>
      </c>
      <c r="C588" t="s">
        <v>159</v>
      </c>
      <c r="D588" t="s">
        <v>169</v>
      </c>
      <c r="E588" t="s">
        <v>174</v>
      </c>
      <c r="F588" t="s">
        <v>175</v>
      </c>
      <c r="G588" t="s">
        <v>62</v>
      </c>
      <c r="H588" t="s">
        <v>64</v>
      </c>
      <c r="I588" t="s">
        <v>54</v>
      </c>
      <c r="J588" t="s">
        <v>51</v>
      </c>
      <c r="K588" t="s">
        <v>51</v>
      </c>
      <c r="L588" s="31">
        <v>0</v>
      </c>
      <c r="M588" s="31">
        <v>0</v>
      </c>
      <c r="N588" s="31">
        <v>0</v>
      </c>
      <c r="O588" s="31">
        <v>0</v>
      </c>
      <c r="P588" s="31">
        <v>0</v>
      </c>
      <c r="Q588" s="31">
        <v>-427000</v>
      </c>
      <c r="R588" s="31">
        <v>0</v>
      </c>
      <c r="S588" s="31">
        <v>-427000</v>
      </c>
      <c r="T588" s="32"/>
      <c r="U588" s="31">
        <f>VORM3_konto!$O588-VORM3_konto!$P588</f>
        <v>0</v>
      </c>
    </row>
    <row r="589" spans="1:21" x14ac:dyDescent="0.25">
      <c r="A589" t="s">
        <v>49</v>
      </c>
      <c r="B589" t="s">
        <v>272</v>
      </c>
      <c r="C589" t="s">
        <v>159</v>
      </c>
      <c r="D589" t="s">
        <v>169</v>
      </c>
      <c r="E589" t="s">
        <v>174</v>
      </c>
      <c r="F589" t="s">
        <v>175</v>
      </c>
      <c r="G589" t="s">
        <v>62</v>
      </c>
      <c r="H589" t="s">
        <v>65</v>
      </c>
      <c r="I589" t="s">
        <v>54</v>
      </c>
      <c r="J589" t="s">
        <v>51</v>
      </c>
      <c r="K589" t="s">
        <v>51</v>
      </c>
      <c r="L589" s="31">
        <v>0</v>
      </c>
      <c r="M589" s="31">
        <v>0</v>
      </c>
      <c r="N589" s="31">
        <v>0</v>
      </c>
      <c r="O589" s="31">
        <v>0</v>
      </c>
      <c r="P589" s="31">
        <v>0</v>
      </c>
      <c r="Q589" s="31">
        <v>-386265</v>
      </c>
      <c r="R589" s="31">
        <v>0</v>
      </c>
      <c r="S589" s="31">
        <v>-386265</v>
      </c>
      <c r="T589" s="32"/>
      <c r="U589" s="31">
        <f>VORM3_konto!$O589-VORM3_konto!$P589</f>
        <v>0</v>
      </c>
    </row>
    <row r="590" spans="1:21" x14ac:dyDescent="0.25">
      <c r="A590" t="s">
        <v>49</v>
      </c>
      <c r="B590" t="s">
        <v>277</v>
      </c>
      <c r="C590" t="s">
        <v>51</v>
      </c>
      <c r="D590" t="s">
        <v>51</v>
      </c>
      <c r="E590" t="s">
        <v>51</v>
      </c>
      <c r="F590" t="s">
        <v>51</v>
      </c>
      <c r="G590" t="s">
        <v>225</v>
      </c>
      <c r="H590" t="s">
        <v>226</v>
      </c>
      <c r="I590" t="s">
        <v>54</v>
      </c>
      <c r="J590" t="s">
        <v>228</v>
      </c>
      <c r="K590" t="s">
        <v>229</v>
      </c>
      <c r="L590" s="31">
        <v>-4011885</v>
      </c>
      <c r="M590" s="31">
        <v>-410887</v>
      </c>
      <c r="N590" s="31">
        <v>-1110477.7896</v>
      </c>
      <c r="O590" s="31">
        <v>-2901407.2103999997</v>
      </c>
      <c r="P590" s="31">
        <v>-2901407.2103999997</v>
      </c>
      <c r="Q590" s="31">
        <v>-2901407.21</v>
      </c>
      <c r="R590" s="44">
        <v>2901407</v>
      </c>
      <c r="S590" s="44">
        <f>Q590+R590</f>
        <v>-0.2099999999627471</v>
      </c>
      <c r="T590" s="32"/>
      <c r="U590" s="31">
        <f>VORM3_konto!$O590-VORM3_konto!$P590</f>
        <v>0</v>
      </c>
    </row>
    <row r="591" spans="1:21" x14ac:dyDescent="0.25">
      <c r="A591" t="s">
        <v>49</v>
      </c>
      <c r="B591" t="s">
        <v>277</v>
      </c>
      <c r="C591" t="s">
        <v>51</v>
      </c>
      <c r="D591" t="s">
        <v>51</v>
      </c>
      <c r="E591" t="s">
        <v>51</v>
      </c>
      <c r="F591" t="s">
        <v>51</v>
      </c>
      <c r="G591" t="s">
        <v>225</v>
      </c>
      <c r="H591" t="s">
        <v>226</v>
      </c>
      <c r="I591" t="s">
        <v>54</v>
      </c>
      <c r="J591" t="s">
        <v>248</v>
      </c>
      <c r="K591" t="s">
        <v>249</v>
      </c>
      <c r="L591" s="31">
        <v>-470832.99989999994</v>
      </c>
      <c r="M591" s="31">
        <v>0</v>
      </c>
      <c r="N591" s="31">
        <v>0</v>
      </c>
      <c r="O591" s="31">
        <v>-470832.99989999994</v>
      </c>
      <c r="P591" s="31">
        <v>-470832.99989999994</v>
      </c>
      <c r="Q591" s="31">
        <v>-470833</v>
      </c>
      <c r="R591" s="44">
        <v>470833</v>
      </c>
      <c r="S591" s="44">
        <f>Q591+R591</f>
        <v>0</v>
      </c>
      <c r="T591" s="32"/>
      <c r="U591" s="31">
        <f>VORM3_konto!$O591-VORM3_konto!$P591</f>
        <v>0</v>
      </c>
    </row>
    <row r="592" spans="1:21" x14ac:dyDescent="0.25">
      <c r="A592" t="s">
        <v>49</v>
      </c>
      <c r="B592" t="s">
        <v>277</v>
      </c>
      <c r="C592" t="s">
        <v>51</v>
      </c>
      <c r="D592" t="s">
        <v>51</v>
      </c>
      <c r="E592" t="s">
        <v>51</v>
      </c>
      <c r="F592" t="s">
        <v>51</v>
      </c>
      <c r="G592" t="s">
        <v>225</v>
      </c>
      <c r="H592" t="s">
        <v>226</v>
      </c>
      <c r="I592" t="s">
        <v>54</v>
      </c>
      <c r="J592" t="s">
        <v>262</v>
      </c>
      <c r="K592" t="s">
        <v>263</v>
      </c>
      <c r="L592" s="31">
        <v>1.0000000474974513E-4</v>
      </c>
      <c r="M592" s="31">
        <v>0</v>
      </c>
      <c r="N592" s="31">
        <v>0</v>
      </c>
      <c r="O592" s="31">
        <v>1.0000000474974513E-4</v>
      </c>
      <c r="P592" s="31">
        <v>0</v>
      </c>
      <c r="Q592" s="31">
        <v>0</v>
      </c>
      <c r="R592" s="31">
        <v>0</v>
      </c>
      <c r="S592" s="31">
        <v>0</v>
      </c>
      <c r="T592" s="32"/>
      <c r="U592" s="31">
        <f>VORM3_konto!$O592-VORM3_konto!$P592</f>
        <v>1.0000000474974513E-4</v>
      </c>
    </row>
    <row r="593" spans="1:23" x14ac:dyDescent="0.25">
      <c r="A593" t="s">
        <v>49</v>
      </c>
      <c r="B593" t="s">
        <v>277</v>
      </c>
      <c r="C593" t="s">
        <v>51</v>
      </c>
      <c r="D593" t="s">
        <v>51</v>
      </c>
      <c r="E593" t="s">
        <v>51</v>
      </c>
      <c r="F593" t="s">
        <v>51</v>
      </c>
      <c r="G593" t="s">
        <v>225</v>
      </c>
      <c r="H593" t="s">
        <v>226</v>
      </c>
      <c r="I593" t="s">
        <v>54</v>
      </c>
      <c r="J593" t="s">
        <v>278</v>
      </c>
      <c r="K593" t="s">
        <v>279</v>
      </c>
      <c r="L593" s="31">
        <v>-465046.0001</v>
      </c>
      <c r="M593" s="31">
        <v>-298378.9999</v>
      </c>
      <c r="N593" s="31">
        <v>-304297.58970000001</v>
      </c>
      <c r="O593" s="31">
        <v>-160748.41039999999</v>
      </c>
      <c r="P593" s="31">
        <v>-160748.41039999999</v>
      </c>
      <c r="Q593" s="31">
        <v>-160748.41</v>
      </c>
      <c r="R593" s="31">
        <v>0</v>
      </c>
      <c r="S593" s="31">
        <v>-160748.41</v>
      </c>
      <c r="T593" s="32"/>
      <c r="U593" s="31">
        <f>VORM3_konto!$O593-VORM3_konto!$P593</f>
        <v>0</v>
      </c>
    </row>
    <row r="594" spans="1:23" x14ac:dyDescent="0.25">
      <c r="A594" t="s">
        <v>49</v>
      </c>
      <c r="B594" t="s">
        <v>277</v>
      </c>
      <c r="C594" t="s">
        <v>51</v>
      </c>
      <c r="D594" t="s">
        <v>51</v>
      </c>
      <c r="E594" t="s">
        <v>51</v>
      </c>
      <c r="F594" t="s">
        <v>51</v>
      </c>
      <c r="G594" t="s">
        <v>225</v>
      </c>
      <c r="H594" t="s">
        <v>226</v>
      </c>
      <c r="I594" t="s">
        <v>54</v>
      </c>
      <c r="J594" t="s">
        <v>268</v>
      </c>
      <c r="K594" t="s">
        <v>269</v>
      </c>
      <c r="L594" s="31">
        <v>-60292.999999999993</v>
      </c>
      <c r="M594" s="31">
        <v>0</v>
      </c>
      <c r="N594" s="31">
        <v>-23977.5</v>
      </c>
      <c r="O594" s="31">
        <v>-36315.499999999993</v>
      </c>
      <c r="P594" s="31">
        <v>-36315.499999999993</v>
      </c>
      <c r="Q594" s="31">
        <v>-36315.5</v>
      </c>
      <c r="R594" s="31">
        <v>0</v>
      </c>
      <c r="S594" s="31">
        <v>-36315.5</v>
      </c>
      <c r="T594" s="32"/>
      <c r="U594" s="31">
        <f>VORM3_konto!$O594-VORM3_konto!$P594</f>
        <v>0</v>
      </c>
    </row>
    <row r="595" spans="1:23" x14ac:dyDescent="0.25">
      <c r="A595" t="s">
        <v>49</v>
      </c>
      <c r="B595" t="s">
        <v>277</v>
      </c>
      <c r="C595" t="s">
        <v>51</v>
      </c>
      <c r="D595" t="s">
        <v>51</v>
      </c>
      <c r="E595" t="s">
        <v>51</v>
      </c>
      <c r="F595" t="s">
        <v>51</v>
      </c>
      <c r="G595" t="s">
        <v>225</v>
      </c>
      <c r="H595" t="s">
        <v>226</v>
      </c>
      <c r="I595" t="s">
        <v>54</v>
      </c>
      <c r="J595" t="s">
        <v>280</v>
      </c>
      <c r="K595" t="s">
        <v>281</v>
      </c>
      <c r="L595" s="31">
        <v>-189213</v>
      </c>
      <c r="M595" s="31">
        <v>0</v>
      </c>
      <c r="N595" s="31">
        <v>-33296</v>
      </c>
      <c r="O595" s="31">
        <v>-155917</v>
      </c>
      <c r="P595" s="31">
        <v>-155917</v>
      </c>
      <c r="Q595" s="31">
        <v>0</v>
      </c>
      <c r="R595" s="31">
        <v>-155917</v>
      </c>
      <c r="S595" s="31">
        <v>-155917</v>
      </c>
      <c r="T595" s="32"/>
      <c r="U595" s="31">
        <f>VORM3_konto!$O595-VORM3_konto!$P595</f>
        <v>0</v>
      </c>
    </row>
    <row r="596" spans="1:23" x14ac:dyDescent="0.25">
      <c r="A596" t="s">
        <v>49</v>
      </c>
      <c r="B596" t="s">
        <v>277</v>
      </c>
      <c r="C596" t="s">
        <v>51</v>
      </c>
      <c r="D596" t="s">
        <v>51</v>
      </c>
      <c r="E596" t="s">
        <v>51</v>
      </c>
      <c r="F596" t="s">
        <v>51</v>
      </c>
      <c r="G596" t="s">
        <v>225</v>
      </c>
      <c r="H596" t="s">
        <v>226</v>
      </c>
      <c r="I596" t="s">
        <v>54</v>
      </c>
      <c r="J596" t="s">
        <v>282</v>
      </c>
      <c r="K596" t="s">
        <v>283</v>
      </c>
      <c r="L596" s="31">
        <v>-279129.40000000002</v>
      </c>
      <c r="M596" s="31">
        <v>-279129.40000000002</v>
      </c>
      <c r="N596" s="31">
        <v>-279121.33990000002</v>
      </c>
      <c r="O596" s="31">
        <v>-8.0601000000024214</v>
      </c>
      <c r="P596" s="31">
        <v>0</v>
      </c>
      <c r="Q596" s="31">
        <v>0</v>
      </c>
      <c r="R596" s="31">
        <v>0</v>
      </c>
      <c r="S596" s="31">
        <v>0</v>
      </c>
      <c r="T596" s="32"/>
      <c r="U596" s="31">
        <f>VORM3_konto!$O596-VORM3_konto!$P596</f>
        <v>-8.0601000000024214</v>
      </c>
    </row>
    <row r="597" spans="1:23" x14ac:dyDescent="0.25">
      <c r="A597" t="s">
        <v>49</v>
      </c>
      <c r="B597" t="s">
        <v>277</v>
      </c>
      <c r="C597" t="s">
        <v>51</v>
      </c>
      <c r="D597" t="s">
        <v>51</v>
      </c>
      <c r="E597" t="s">
        <v>51</v>
      </c>
      <c r="F597" t="s">
        <v>51</v>
      </c>
      <c r="G597" t="s">
        <v>225</v>
      </c>
      <c r="H597" t="s">
        <v>226</v>
      </c>
      <c r="I597" t="s">
        <v>54</v>
      </c>
      <c r="J597" t="s">
        <v>264</v>
      </c>
      <c r="K597" t="s">
        <v>265</v>
      </c>
      <c r="L597" s="31">
        <v>-619706.59990000003</v>
      </c>
      <c r="M597" s="31">
        <v>-619706.59990000003</v>
      </c>
      <c r="N597" s="31">
        <v>-619706.6</v>
      </c>
      <c r="O597" s="31">
        <v>9.9999997473787516E-5</v>
      </c>
      <c r="P597" s="31">
        <v>0</v>
      </c>
      <c r="Q597" s="31">
        <v>0</v>
      </c>
      <c r="R597" s="31">
        <v>0</v>
      </c>
      <c r="S597" s="31">
        <v>0</v>
      </c>
      <c r="T597" s="32"/>
      <c r="U597" s="31">
        <f>VORM3_konto!$O597-VORM3_konto!$P597</f>
        <v>9.9999997473787516E-5</v>
      </c>
    </row>
    <row r="598" spans="1:23" x14ac:dyDescent="0.25">
      <c r="A598" t="s">
        <v>49</v>
      </c>
      <c r="B598" t="s">
        <v>277</v>
      </c>
      <c r="C598" t="s">
        <v>58</v>
      </c>
      <c r="D598" t="s">
        <v>76</v>
      </c>
      <c r="E598" t="s">
        <v>81</v>
      </c>
      <c r="F598" t="s">
        <v>82</v>
      </c>
      <c r="G598" t="s">
        <v>62</v>
      </c>
      <c r="H598" t="s">
        <v>65</v>
      </c>
      <c r="I598" t="s">
        <v>54</v>
      </c>
      <c r="J598" t="s">
        <v>51</v>
      </c>
      <c r="K598" t="s">
        <v>51</v>
      </c>
      <c r="L598" s="31">
        <v>0</v>
      </c>
      <c r="M598" s="31">
        <v>0</v>
      </c>
      <c r="N598" s="31">
        <v>0</v>
      </c>
      <c r="O598" s="31">
        <v>0</v>
      </c>
      <c r="P598" s="31">
        <v>0</v>
      </c>
      <c r="Q598" s="31">
        <v>-2259804.39</v>
      </c>
      <c r="R598" s="31">
        <v>0</v>
      </c>
      <c r="S598" s="31">
        <v>-2259804.39</v>
      </c>
      <c r="T598" s="32"/>
      <c r="U598" s="31">
        <f>VORM3_konto!$O598-VORM3_konto!$P598</f>
        <v>0</v>
      </c>
    </row>
    <row r="599" spans="1:23" ht="18.600000000000001" customHeight="1" x14ac:dyDescent="0.25">
      <c r="A599" t="s">
        <v>49</v>
      </c>
      <c r="B599" t="s">
        <v>277</v>
      </c>
      <c r="C599" t="s">
        <v>58</v>
      </c>
      <c r="D599" t="s">
        <v>76</v>
      </c>
      <c r="E599" t="s">
        <v>81</v>
      </c>
      <c r="F599" t="s">
        <v>82</v>
      </c>
      <c r="G599" t="s">
        <v>62</v>
      </c>
      <c r="H599" t="s">
        <v>65</v>
      </c>
      <c r="I599" t="s">
        <v>54</v>
      </c>
      <c r="J599" t="s">
        <v>266</v>
      </c>
      <c r="K599" t="s">
        <v>267</v>
      </c>
      <c r="L599" s="31">
        <v>0</v>
      </c>
      <c r="M599" s="31">
        <v>0</v>
      </c>
      <c r="N599" s="31">
        <v>0</v>
      </c>
      <c r="O599" s="31">
        <v>0</v>
      </c>
      <c r="P599" s="31">
        <v>0</v>
      </c>
      <c r="Q599" s="31">
        <v>0</v>
      </c>
      <c r="R599" s="31">
        <v>-80044</v>
      </c>
      <c r="S599" s="31">
        <f>VORM3_konto!$R599</f>
        <v>-80044</v>
      </c>
      <c r="T599" s="32"/>
      <c r="U599" s="31">
        <f>VORM3_konto!$O599-VORM3_konto!$P599</f>
        <v>0</v>
      </c>
    </row>
    <row r="600" spans="1:23" ht="14.45" customHeight="1" x14ac:dyDescent="0.25">
      <c r="A600" t="s">
        <v>49</v>
      </c>
      <c r="B600" t="s">
        <v>277</v>
      </c>
      <c r="C600" t="s">
        <v>58</v>
      </c>
      <c r="D600" t="s">
        <v>76</v>
      </c>
      <c r="E600" t="s">
        <v>81</v>
      </c>
      <c r="F600" t="s">
        <v>82</v>
      </c>
      <c r="G600" t="s">
        <v>62</v>
      </c>
      <c r="H600" t="s">
        <v>65</v>
      </c>
      <c r="I600" t="s">
        <v>54</v>
      </c>
      <c r="J600" t="s">
        <v>266</v>
      </c>
      <c r="K600" t="s">
        <v>267</v>
      </c>
      <c r="L600" s="31">
        <v>0</v>
      </c>
      <c r="M600" s="31">
        <v>0</v>
      </c>
      <c r="N600" s="31">
        <v>0</v>
      </c>
      <c r="O600" s="31">
        <v>0</v>
      </c>
      <c r="P600" s="31">
        <v>0</v>
      </c>
      <c r="Q600" s="31">
        <v>0</v>
      </c>
      <c r="R600" s="31">
        <v>-125559</v>
      </c>
      <c r="S600" s="31">
        <f>VORM3_konto!$R600</f>
        <v>-125559</v>
      </c>
      <c r="T600" s="32"/>
      <c r="U600" s="31">
        <f>VORM3_konto!$O600-VORM3_konto!$P600</f>
        <v>0</v>
      </c>
      <c r="W600" t="s">
        <v>288</v>
      </c>
    </row>
    <row r="601" spans="1:23" x14ac:dyDescent="0.25">
      <c r="A601" t="s">
        <v>49</v>
      </c>
      <c r="B601" t="s">
        <v>277</v>
      </c>
      <c r="C601" t="s">
        <v>58</v>
      </c>
      <c r="D601" t="s">
        <v>76</v>
      </c>
      <c r="E601" t="s">
        <v>81</v>
      </c>
      <c r="F601" t="s">
        <v>82</v>
      </c>
      <c r="G601" t="s">
        <v>62</v>
      </c>
      <c r="H601" t="s">
        <v>65</v>
      </c>
      <c r="I601" t="s">
        <v>54</v>
      </c>
      <c r="J601" t="s">
        <v>280</v>
      </c>
      <c r="K601" t="s">
        <v>281</v>
      </c>
      <c r="L601" s="31">
        <v>0</v>
      </c>
      <c r="M601" s="31">
        <v>0</v>
      </c>
      <c r="N601" s="31">
        <v>0</v>
      </c>
      <c r="O601" s="31">
        <v>0</v>
      </c>
      <c r="P601" s="31">
        <v>0</v>
      </c>
      <c r="Q601" s="31">
        <v>-3223628.03</v>
      </c>
      <c r="R601" s="31">
        <v>0</v>
      </c>
      <c r="S601" s="31">
        <v>-3223628.03</v>
      </c>
      <c r="T601" s="32"/>
      <c r="U601" s="31">
        <f>VORM3_konto!$O601-VORM3_konto!$P601</f>
        <v>0</v>
      </c>
    </row>
    <row r="602" spans="1:23" x14ac:dyDescent="0.25">
      <c r="L602" s="31"/>
      <c r="M602" s="31"/>
      <c r="N602" s="31"/>
      <c r="O602" s="31"/>
      <c r="P602" s="31"/>
      <c r="Q602" s="31"/>
      <c r="R602" s="31"/>
      <c r="S602" s="31"/>
      <c r="T602" s="32"/>
    </row>
    <row r="603" spans="1:23" x14ac:dyDescent="0.25">
      <c r="L603" s="31"/>
      <c r="M603" s="31"/>
      <c r="N603" s="31"/>
      <c r="O603" s="31"/>
      <c r="P603" s="31"/>
      <c r="Q603" s="31"/>
      <c r="R603" s="31"/>
      <c r="S603" s="31"/>
      <c r="T603" s="32"/>
    </row>
    <row r="604" spans="1:23" x14ac:dyDescent="0.25">
      <c r="L604" s="31"/>
      <c r="M604" s="31"/>
      <c r="N604" s="31"/>
      <c r="O604" s="31"/>
      <c r="P604" s="31"/>
      <c r="Q604" s="31"/>
      <c r="R604" s="31"/>
      <c r="S604" s="31"/>
      <c r="T604" s="32"/>
    </row>
    <row r="605" spans="1:23" x14ac:dyDescent="0.25">
      <c r="L605" s="31"/>
      <c r="M605" s="31"/>
      <c r="N605" s="31"/>
      <c r="O605" s="31"/>
      <c r="P605" s="31"/>
      <c r="Q605" s="31"/>
      <c r="R605" s="31"/>
      <c r="S605" s="31"/>
      <c r="T605" s="32"/>
    </row>
    <row r="606" spans="1:23" x14ac:dyDescent="0.25">
      <c r="A606" s="2" t="s">
        <v>39</v>
      </c>
      <c r="L606" s="31"/>
      <c r="M606" s="31"/>
      <c r="N606" s="31"/>
      <c r="O606" s="31"/>
      <c r="P606" s="31"/>
      <c r="Q606" s="31"/>
      <c r="R606" s="31"/>
      <c r="S606" s="31"/>
      <c r="T606" s="32"/>
    </row>
    <row r="607" spans="1:23" x14ac:dyDescent="0.25">
      <c r="A607" s="3" t="s">
        <v>40</v>
      </c>
      <c r="L607" s="31"/>
      <c r="M607" s="31"/>
      <c r="N607" s="31"/>
      <c r="O607" s="31"/>
      <c r="P607" s="31"/>
      <c r="Q607" s="31"/>
      <c r="R607" s="31"/>
      <c r="S607" s="31"/>
      <c r="T607" s="32"/>
    </row>
    <row r="608" spans="1:23" x14ac:dyDescent="0.25">
      <c r="A608" s="3" t="s">
        <v>41</v>
      </c>
      <c r="L608" s="31"/>
      <c r="M608" s="31"/>
      <c r="N608" s="31"/>
      <c r="O608" s="31"/>
      <c r="P608" s="31"/>
      <c r="Q608" s="31"/>
      <c r="R608" s="31"/>
      <c r="S608" s="31"/>
      <c r="T608" s="32"/>
    </row>
    <row r="609" spans="1:20" x14ac:dyDescent="0.25">
      <c r="A609" s="3" t="s">
        <v>42</v>
      </c>
      <c r="L609" s="31"/>
      <c r="M609" s="31"/>
      <c r="N609" s="31"/>
      <c r="O609" s="31"/>
      <c r="P609" s="31"/>
      <c r="Q609" s="31"/>
      <c r="R609" s="31"/>
      <c r="S609" s="31"/>
      <c r="T609" s="32"/>
    </row>
    <row r="610" spans="1:20" x14ac:dyDescent="0.25">
      <c r="A610" s="3" t="s">
        <v>43</v>
      </c>
      <c r="L610" s="31"/>
      <c r="M610" s="31"/>
      <c r="N610" s="31"/>
      <c r="O610" s="31"/>
      <c r="P610" s="31"/>
      <c r="Q610" s="31"/>
      <c r="R610" s="31"/>
      <c r="S610" s="31"/>
      <c r="T610" s="32"/>
    </row>
    <row r="611" spans="1:20" x14ac:dyDescent="0.25">
      <c r="A611" s="3" t="s">
        <v>11</v>
      </c>
      <c r="L611" s="31"/>
      <c r="M611" s="31"/>
      <c r="N611" s="31"/>
      <c r="O611" s="31"/>
      <c r="P611" s="31"/>
      <c r="Q611" s="31"/>
      <c r="R611" s="31"/>
      <c r="S611" s="31"/>
      <c r="T611" s="32"/>
    </row>
    <row r="612" spans="1:20" x14ac:dyDescent="0.25">
      <c r="A612" s="3" t="s">
        <v>44</v>
      </c>
      <c r="L612" s="31"/>
      <c r="M612" s="31"/>
      <c r="N612" s="31"/>
      <c r="O612" s="31"/>
      <c r="P612" s="31"/>
      <c r="Q612" s="31"/>
      <c r="R612" s="31"/>
      <c r="S612" s="31"/>
      <c r="T612" s="32"/>
    </row>
    <row r="613" spans="1:20" x14ac:dyDescent="0.25">
      <c r="A613" s="3" t="s">
        <v>45</v>
      </c>
      <c r="L613" s="31"/>
      <c r="M613" s="31"/>
      <c r="N613" s="31"/>
      <c r="O613" s="31"/>
      <c r="P613" s="31"/>
      <c r="Q613" s="31"/>
      <c r="R613" s="31"/>
      <c r="S613" s="31"/>
      <c r="T613" s="32"/>
    </row>
    <row r="614" spans="1:20" x14ac:dyDescent="0.25">
      <c r="A614" s="1" t="s">
        <v>46</v>
      </c>
      <c r="L614" s="31"/>
      <c r="M614" s="31"/>
      <c r="N614" s="31"/>
      <c r="O614" s="31"/>
      <c r="P614" s="31"/>
      <c r="Q614" s="31"/>
      <c r="R614" s="31"/>
      <c r="S614" s="31"/>
      <c r="T614" s="32"/>
    </row>
    <row r="615" spans="1:20" x14ac:dyDescent="0.25">
      <c r="A615" s="4" t="s">
        <v>47</v>
      </c>
      <c r="L615" s="31"/>
      <c r="M615" s="31"/>
      <c r="N615" s="31"/>
      <c r="O615" s="31"/>
      <c r="P615" s="31"/>
      <c r="Q615" s="31"/>
      <c r="R615" s="31"/>
      <c r="S615" s="31"/>
      <c r="T615" s="32"/>
    </row>
    <row r="616" spans="1:20" x14ac:dyDescent="0.25">
      <c r="A616" s="4" t="s">
        <v>47</v>
      </c>
      <c r="L616" s="31"/>
      <c r="M616" s="31"/>
      <c r="N616" s="31"/>
      <c r="O616" s="31"/>
      <c r="P616" s="31"/>
      <c r="Q616" s="31"/>
      <c r="R616" s="31"/>
      <c r="S616" s="31"/>
      <c r="T616" s="32"/>
    </row>
    <row r="617" spans="1:20" x14ac:dyDescent="0.25">
      <c r="A617" s="4" t="s">
        <v>48</v>
      </c>
      <c r="L617" s="31"/>
      <c r="M617" s="31"/>
      <c r="N617" s="31"/>
      <c r="O617" s="31"/>
      <c r="P617" s="31"/>
      <c r="Q617" s="31"/>
      <c r="R617" s="31"/>
      <c r="S617" s="31"/>
      <c r="T617" s="32"/>
    </row>
    <row r="618" spans="1:20" x14ac:dyDescent="0.25">
      <c r="L618" s="31"/>
      <c r="M618" s="31"/>
      <c r="N618" s="31"/>
      <c r="O618" s="31"/>
      <c r="P618" s="31"/>
      <c r="Q618" s="31"/>
      <c r="R618" s="31"/>
      <c r="S618" s="31"/>
      <c r="T618" s="32"/>
    </row>
    <row r="619" spans="1:20" x14ac:dyDescent="0.25">
      <c r="L619" s="31"/>
      <c r="M619" s="31"/>
      <c r="N619" s="31"/>
      <c r="O619" s="31"/>
      <c r="P619" s="31"/>
      <c r="Q619" s="31"/>
      <c r="R619" s="31"/>
      <c r="S619" s="31"/>
      <c r="T619" s="32"/>
    </row>
    <row r="620" spans="1:20" x14ac:dyDescent="0.25">
      <c r="L620" s="31"/>
      <c r="M620" s="31"/>
      <c r="N620" s="31"/>
      <c r="O620" s="31"/>
      <c r="P620" s="31"/>
      <c r="Q620" s="31"/>
      <c r="R620" s="31"/>
      <c r="S620" s="31"/>
      <c r="T620" s="32"/>
    </row>
    <row r="621" spans="1:20" x14ac:dyDescent="0.25">
      <c r="L621" s="31"/>
      <c r="M621" s="31"/>
      <c r="N621" s="31"/>
      <c r="O621" s="31"/>
      <c r="P621" s="31"/>
      <c r="Q621" s="31"/>
      <c r="R621" s="31"/>
      <c r="S621" s="31"/>
      <c r="T621" s="32"/>
    </row>
    <row r="622" spans="1:20" x14ac:dyDescent="0.25">
      <c r="L622" s="31"/>
      <c r="M622" s="31"/>
      <c r="N622" s="31"/>
      <c r="O622" s="31"/>
      <c r="P622" s="31"/>
      <c r="Q622" s="31"/>
      <c r="R622" s="31"/>
      <c r="S622" s="31"/>
      <c r="T622" s="32"/>
    </row>
    <row r="623" spans="1:20" x14ac:dyDescent="0.25">
      <c r="L623" s="31"/>
      <c r="M623" s="31"/>
      <c r="N623" s="31"/>
      <c r="O623" s="31"/>
      <c r="P623" s="31"/>
      <c r="Q623" s="31"/>
      <c r="R623" s="31"/>
      <c r="S623" s="31"/>
      <c r="T623" s="32"/>
    </row>
    <row r="624" spans="1:20" x14ac:dyDescent="0.25">
      <c r="L624" s="31"/>
      <c r="M624" s="31"/>
      <c r="N624" s="31"/>
      <c r="O624" s="31"/>
      <c r="P624" s="31"/>
      <c r="Q624" s="31"/>
      <c r="R624" s="31"/>
      <c r="S624" s="31"/>
      <c r="T624" s="32"/>
    </row>
    <row r="625" spans="12:20" x14ac:dyDescent="0.25">
      <c r="L625" s="31"/>
      <c r="M625" s="31"/>
      <c r="N625" s="31"/>
      <c r="O625" s="31"/>
      <c r="P625" s="31"/>
      <c r="Q625" s="31"/>
      <c r="R625" s="31"/>
      <c r="S625" s="31"/>
      <c r="T625" s="32"/>
    </row>
    <row r="626" spans="12:20" x14ac:dyDescent="0.25">
      <c r="L626" s="31"/>
      <c r="M626" s="31"/>
      <c r="N626" s="31"/>
      <c r="O626" s="31"/>
      <c r="P626" s="31"/>
      <c r="Q626" s="31"/>
      <c r="R626" s="31"/>
      <c r="S626" s="31"/>
      <c r="T626" s="32"/>
    </row>
    <row r="627" spans="12:20" x14ac:dyDescent="0.25">
      <c r="L627" s="31"/>
      <c r="M627" s="31"/>
      <c r="N627" s="31"/>
      <c r="O627" s="31"/>
      <c r="P627" s="31"/>
      <c r="Q627" s="31"/>
      <c r="R627" s="31"/>
      <c r="S627" s="31"/>
      <c r="T627" s="32"/>
    </row>
    <row r="628" spans="12:20" x14ac:dyDescent="0.25">
      <c r="L628" s="31"/>
      <c r="M628" s="31"/>
      <c r="N628" s="31"/>
      <c r="O628" s="31"/>
      <c r="P628" s="31"/>
      <c r="Q628" s="31"/>
      <c r="R628" s="31"/>
      <c r="S628" s="31"/>
      <c r="T628" s="32"/>
    </row>
    <row r="629" spans="12:20" x14ac:dyDescent="0.25">
      <c r="L629" s="31"/>
      <c r="M629" s="31"/>
      <c r="N629" s="31"/>
      <c r="O629" s="31"/>
      <c r="P629" s="31"/>
      <c r="Q629" s="31"/>
      <c r="R629" s="31"/>
      <c r="S629" s="31"/>
      <c r="T629" s="32"/>
    </row>
    <row r="630" spans="12:20" x14ac:dyDescent="0.25">
      <c r="L630" s="31"/>
      <c r="M630" s="31"/>
      <c r="N630" s="31"/>
      <c r="O630" s="31"/>
      <c r="P630" s="31"/>
      <c r="Q630" s="31"/>
      <c r="R630" s="31"/>
      <c r="S630" s="31"/>
      <c r="T630" s="32"/>
    </row>
    <row r="631" spans="12:20" x14ac:dyDescent="0.25">
      <c r="L631" s="31"/>
      <c r="M631" s="31"/>
      <c r="N631" s="31"/>
      <c r="O631" s="31"/>
      <c r="P631" s="31"/>
      <c r="Q631" s="31"/>
      <c r="R631" s="31"/>
      <c r="S631" s="31"/>
      <c r="T631" s="32"/>
    </row>
    <row r="632" spans="12:20" x14ac:dyDescent="0.25">
      <c r="L632" s="31"/>
      <c r="M632" s="31"/>
      <c r="N632" s="31"/>
      <c r="O632" s="31"/>
      <c r="P632" s="31"/>
      <c r="Q632" s="31"/>
      <c r="R632" s="31"/>
      <c r="S632" s="31"/>
      <c r="T632" s="32"/>
    </row>
    <row r="633" spans="12:20" x14ac:dyDescent="0.25">
      <c r="L633" s="31"/>
      <c r="M633" s="31"/>
      <c r="N633" s="31"/>
      <c r="O633" s="31"/>
      <c r="P633" s="31"/>
      <c r="Q633" s="31"/>
      <c r="R633" s="31"/>
      <c r="S633" s="31"/>
      <c r="T633" s="32"/>
    </row>
    <row r="634" spans="12:20" x14ac:dyDescent="0.25">
      <c r="L634" s="31"/>
      <c r="M634" s="31"/>
      <c r="N634" s="31"/>
      <c r="O634" s="31"/>
      <c r="P634" s="31"/>
      <c r="Q634" s="31"/>
      <c r="R634" s="31"/>
      <c r="S634" s="31"/>
      <c r="T634" s="32"/>
    </row>
    <row r="635" spans="12:20" x14ac:dyDescent="0.25">
      <c r="L635" s="31"/>
      <c r="M635" s="31"/>
      <c r="N635" s="31"/>
      <c r="O635" s="31"/>
      <c r="P635" s="31"/>
      <c r="Q635" s="31"/>
      <c r="R635" s="31"/>
      <c r="S635" s="31"/>
      <c r="T635" s="32"/>
    </row>
    <row r="636" spans="12:20" x14ac:dyDescent="0.25">
      <c r="L636" s="31"/>
      <c r="M636" s="31"/>
      <c r="N636" s="31"/>
      <c r="O636" s="31"/>
      <c r="P636" s="31"/>
      <c r="Q636" s="31"/>
      <c r="R636" s="31"/>
      <c r="S636" s="31"/>
      <c r="T636" s="32"/>
    </row>
    <row r="637" spans="12:20" x14ac:dyDescent="0.25">
      <c r="L637" s="31"/>
      <c r="M637" s="31"/>
      <c r="N637" s="31"/>
      <c r="O637" s="31"/>
      <c r="P637" s="31"/>
      <c r="Q637" s="31"/>
      <c r="R637" s="31"/>
      <c r="S637" s="31"/>
      <c r="T637" s="32"/>
    </row>
    <row r="638" spans="12:20" x14ac:dyDescent="0.25">
      <c r="L638" s="31"/>
      <c r="M638" s="31"/>
      <c r="N638" s="31"/>
      <c r="O638" s="31"/>
      <c r="P638" s="31"/>
      <c r="Q638" s="31"/>
      <c r="R638" s="31"/>
      <c r="S638" s="31"/>
      <c r="T638" s="32"/>
    </row>
    <row r="639" spans="12:20" x14ac:dyDescent="0.25">
      <c r="L639" s="31"/>
      <c r="M639" s="31"/>
      <c r="N639" s="31"/>
      <c r="O639" s="31"/>
      <c r="P639" s="31"/>
      <c r="Q639" s="31"/>
      <c r="R639" s="31"/>
      <c r="S639" s="31"/>
      <c r="T639" s="32"/>
    </row>
    <row r="640" spans="12:20" x14ac:dyDescent="0.25">
      <c r="L640" s="31"/>
      <c r="M640" s="31"/>
      <c r="N640" s="31"/>
      <c r="O640" s="31"/>
      <c r="P640" s="31"/>
      <c r="Q640" s="31"/>
      <c r="R640" s="31"/>
      <c r="S640" s="31"/>
      <c r="T640" s="32"/>
    </row>
    <row r="641" spans="12:20" x14ac:dyDescent="0.25">
      <c r="L641" s="31"/>
      <c r="M641" s="31"/>
      <c r="N641" s="31"/>
      <c r="O641" s="31"/>
      <c r="P641" s="31"/>
      <c r="Q641" s="31"/>
      <c r="R641" s="31"/>
      <c r="S641" s="31"/>
      <c r="T641" s="32"/>
    </row>
    <row r="642" spans="12:20" x14ac:dyDescent="0.25">
      <c r="L642" s="31"/>
      <c r="M642" s="31"/>
      <c r="N642" s="31"/>
      <c r="O642" s="31"/>
      <c r="P642" s="31"/>
      <c r="Q642" s="31"/>
      <c r="R642" s="31"/>
      <c r="S642" s="31"/>
      <c r="T642" s="32"/>
    </row>
    <row r="643" spans="12:20" x14ac:dyDescent="0.25">
      <c r="L643" s="31"/>
      <c r="M643" s="31"/>
      <c r="N643" s="31"/>
      <c r="O643" s="31"/>
      <c r="P643" s="31"/>
      <c r="Q643" s="31"/>
      <c r="R643" s="31"/>
      <c r="S643" s="31"/>
      <c r="T643" s="32"/>
    </row>
    <row r="644" spans="12:20" x14ac:dyDescent="0.25">
      <c r="L644" s="31"/>
      <c r="M644" s="31"/>
      <c r="N644" s="31"/>
      <c r="O644" s="31"/>
      <c r="P644" s="31"/>
      <c r="Q644" s="31"/>
      <c r="R644" s="31"/>
      <c r="S644" s="31"/>
      <c r="T644" s="32"/>
    </row>
    <row r="645" spans="12:20" x14ac:dyDescent="0.25">
      <c r="L645" s="31"/>
      <c r="M645" s="31"/>
      <c r="N645" s="31"/>
      <c r="O645" s="31"/>
      <c r="P645" s="31"/>
      <c r="Q645" s="31"/>
      <c r="R645" s="31"/>
      <c r="S645" s="31"/>
      <c r="T645" s="32"/>
    </row>
    <row r="646" spans="12:20" x14ac:dyDescent="0.25">
      <c r="L646" s="31"/>
      <c r="M646" s="31"/>
      <c r="N646" s="31"/>
      <c r="O646" s="31"/>
      <c r="P646" s="31"/>
      <c r="Q646" s="31"/>
      <c r="R646" s="31"/>
      <c r="S646" s="31"/>
      <c r="T646" s="32"/>
    </row>
    <row r="647" spans="12:20" x14ac:dyDescent="0.25">
      <c r="L647" s="31"/>
      <c r="M647" s="31"/>
      <c r="N647" s="31"/>
      <c r="O647" s="31"/>
      <c r="P647" s="31"/>
      <c r="Q647" s="31"/>
      <c r="R647" s="31"/>
      <c r="S647" s="31"/>
      <c r="T647" s="32"/>
    </row>
    <row r="648" spans="12:20" x14ac:dyDescent="0.25">
      <c r="L648" s="31"/>
      <c r="M648" s="31"/>
      <c r="N648" s="31"/>
      <c r="O648" s="31"/>
      <c r="P648" s="31"/>
      <c r="Q648" s="31"/>
      <c r="R648" s="31"/>
      <c r="S648" s="31"/>
      <c r="T648" s="32"/>
    </row>
    <row r="649" spans="12:20" x14ac:dyDescent="0.25">
      <c r="L649" s="31"/>
      <c r="M649" s="31"/>
      <c r="N649" s="31"/>
      <c r="O649" s="31"/>
      <c r="P649" s="31"/>
      <c r="Q649" s="31"/>
      <c r="R649" s="31"/>
      <c r="S649" s="31"/>
      <c r="T649" s="32"/>
    </row>
    <row r="650" spans="12:20" x14ac:dyDescent="0.25">
      <c r="L650" s="31"/>
      <c r="M650" s="31"/>
      <c r="N650" s="31"/>
      <c r="O650" s="31"/>
      <c r="P650" s="31"/>
      <c r="Q650" s="31"/>
      <c r="R650" s="31"/>
      <c r="S650" s="31"/>
      <c r="T650" s="32"/>
    </row>
    <row r="651" spans="12:20" x14ac:dyDescent="0.25">
      <c r="L651" s="31"/>
      <c r="M651" s="31"/>
      <c r="N651" s="31"/>
      <c r="O651" s="31"/>
      <c r="P651" s="31"/>
      <c r="Q651" s="31"/>
      <c r="R651" s="31"/>
      <c r="S651" s="31"/>
      <c r="T651" s="32"/>
    </row>
    <row r="652" spans="12:20" x14ac:dyDescent="0.25">
      <c r="L652" s="31"/>
      <c r="M652" s="31"/>
      <c r="N652" s="31"/>
      <c r="O652" s="31"/>
      <c r="P652" s="31"/>
      <c r="Q652" s="31"/>
      <c r="R652" s="31"/>
      <c r="S652" s="31"/>
      <c r="T652" s="32"/>
    </row>
    <row r="653" spans="12:20" x14ac:dyDescent="0.25">
      <c r="L653" s="31"/>
      <c r="M653" s="31"/>
      <c r="N653" s="31"/>
      <c r="O653" s="31"/>
      <c r="P653" s="31"/>
      <c r="Q653" s="31"/>
      <c r="R653" s="31"/>
      <c r="S653" s="31"/>
      <c r="T653" s="32"/>
    </row>
    <row r="654" spans="12:20" x14ac:dyDescent="0.25">
      <c r="L654" s="31"/>
      <c r="M654" s="31"/>
      <c r="N654" s="31"/>
      <c r="O654" s="31"/>
      <c r="P654" s="31"/>
      <c r="Q654" s="31"/>
      <c r="R654" s="31"/>
      <c r="S654" s="31"/>
      <c r="T654" s="32"/>
    </row>
    <row r="655" spans="12:20" x14ac:dyDescent="0.25">
      <c r="L655" s="31"/>
      <c r="M655" s="31"/>
      <c r="N655" s="31"/>
      <c r="O655" s="31"/>
      <c r="P655" s="31"/>
      <c r="Q655" s="31"/>
      <c r="R655" s="31"/>
      <c r="S655" s="31"/>
      <c r="T655" s="32"/>
    </row>
    <row r="656" spans="12:20" x14ac:dyDescent="0.25">
      <c r="L656" s="31"/>
      <c r="M656" s="31"/>
      <c r="N656" s="31"/>
      <c r="O656" s="31"/>
      <c r="P656" s="31"/>
      <c r="Q656" s="31"/>
      <c r="R656" s="31"/>
      <c r="S656" s="31"/>
      <c r="T656" s="32"/>
    </row>
    <row r="657" spans="12:21" x14ac:dyDescent="0.25">
      <c r="L657" s="31"/>
      <c r="M657" s="31"/>
      <c r="N657" s="31"/>
      <c r="O657" s="31"/>
      <c r="P657" s="31"/>
      <c r="Q657" s="31"/>
      <c r="R657" s="31"/>
      <c r="S657" s="31"/>
      <c r="T657" s="32"/>
    </row>
    <row r="658" spans="12:21" x14ac:dyDescent="0.25">
      <c r="L658" s="31"/>
      <c r="M658" s="31"/>
      <c r="N658" s="31"/>
      <c r="O658" s="31"/>
      <c r="P658" s="31"/>
      <c r="Q658" s="31"/>
      <c r="R658" s="31"/>
      <c r="S658" s="31"/>
      <c r="T658" s="32"/>
    </row>
    <row r="659" spans="12:21" x14ac:dyDescent="0.25">
      <c r="L659" s="31"/>
      <c r="M659" s="31"/>
      <c r="N659" s="31"/>
      <c r="O659" s="31"/>
      <c r="P659" s="31"/>
      <c r="Q659" s="31"/>
      <c r="R659" s="31"/>
      <c r="S659" s="31"/>
      <c r="T659" s="32"/>
    </row>
    <row r="660" spans="12:21" x14ac:dyDescent="0.25">
      <c r="L660" s="31"/>
      <c r="M660" s="31"/>
      <c r="N660" s="31"/>
      <c r="O660" s="31"/>
      <c r="P660" s="31"/>
      <c r="Q660" s="31"/>
      <c r="R660" s="31"/>
      <c r="S660" s="31"/>
      <c r="T660" s="32"/>
    </row>
    <row r="661" spans="12:21" x14ac:dyDescent="0.25">
      <c r="L661" s="31"/>
      <c r="M661" s="31"/>
      <c r="N661" s="31"/>
      <c r="O661" s="31"/>
      <c r="P661" s="31"/>
      <c r="Q661" s="31"/>
      <c r="R661" s="31"/>
      <c r="S661" s="31"/>
      <c r="T661" s="32"/>
    </row>
    <row r="662" spans="12:21" x14ac:dyDescent="0.25">
      <c r="L662" s="31"/>
      <c r="M662" s="31"/>
      <c r="N662" s="31"/>
      <c r="O662" s="31"/>
      <c r="P662" s="31"/>
      <c r="Q662" s="31"/>
      <c r="R662" s="31"/>
      <c r="S662" s="31"/>
      <c r="T662" s="32"/>
    </row>
    <row r="663" spans="12:21" x14ac:dyDescent="0.25">
      <c r="L663" s="31"/>
      <c r="M663" s="31"/>
      <c r="N663" s="31"/>
      <c r="O663" s="31"/>
      <c r="P663" s="31"/>
      <c r="Q663" s="31"/>
      <c r="R663" s="31"/>
      <c r="S663" s="31"/>
      <c r="U663" s="31"/>
    </row>
    <row r="664" spans="12:21" x14ac:dyDescent="0.25">
      <c r="L664" s="31"/>
      <c r="M664" s="31"/>
      <c r="N664" s="31"/>
      <c r="O664" s="31"/>
      <c r="P664" s="31"/>
      <c r="Q664" s="31"/>
      <c r="R664" s="31"/>
      <c r="S664" s="31"/>
      <c r="T664" s="32"/>
    </row>
    <row r="665" spans="12:21" x14ac:dyDescent="0.25">
      <c r="L665" s="31"/>
      <c r="M665" s="31"/>
      <c r="N665" s="31"/>
      <c r="O665" s="31"/>
      <c r="P665" s="31"/>
      <c r="Q665" s="31"/>
      <c r="R665" s="31"/>
      <c r="S665" s="31"/>
      <c r="T665" s="32"/>
    </row>
    <row r="666" spans="12:21" x14ac:dyDescent="0.25">
      <c r="L666" s="31"/>
      <c r="M666" s="31"/>
      <c r="N666" s="31"/>
      <c r="O666" s="31"/>
      <c r="P666" s="31"/>
      <c r="Q666" s="31"/>
      <c r="R666" s="31"/>
      <c r="S666" s="31"/>
      <c r="T666" s="32"/>
    </row>
    <row r="667" spans="12:21" x14ac:dyDescent="0.25">
      <c r="L667" s="31"/>
      <c r="M667" s="31"/>
      <c r="N667" s="31"/>
      <c r="O667" s="31"/>
      <c r="P667" s="31"/>
      <c r="Q667" s="31"/>
      <c r="R667" s="31"/>
      <c r="S667" s="31"/>
      <c r="T667" s="32"/>
    </row>
    <row r="668" spans="12:21" x14ac:dyDescent="0.25">
      <c r="L668" s="31"/>
      <c r="M668" s="31"/>
      <c r="N668" s="31"/>
      <c r="O668" s="31"/>
      <c r="P668" s="31"/>
      <c r="Q668" s="31"/>
      <c r="R668" s="31"/>
      <c r="S668" s="31"/>
      <c r="T668" s="32"/>
    </row>
    <row r="669" spans="12:21" x14ac:dyDescent="0.25">
      <c r="L669" s="31"/>
      <c r="M669" s="31"/>
      <c r="N669" s="31"/>
      <c r="O669" s="31"/>
      <c r="P669" s="31"/>
      <c r="Q669" s="31"/>
      <c r="R669" s="31"/>
      <c r="S669" s="31"/>
      <c r="T669" s="32"/>
    </row>
    <row r="670" spans="12:21" x14ac:dyDescent="0.25">
      <c r="L670" s="31"/>
      <c r="M670" s="31"/>
      <c r="N670" s="31"/>
      <c r="O670" s="31"/>
      <c r="P670" s="31"/>
      <c r="Q670" s="31"/>
      <c r="R670" s="31"/>
      <c r="S670" s="31"/>
      <c r="T670" s="32"/>
    </row>
    <row r="671" spans="12:21" x14ac:dyDescent="0.25">
      <c r="L671" s="31"/>
      <c r="M671" s="31"/>
      <c r="N671" s="31"/>
      <c r="O671" s="31"/>
      <c r="P671" s="31"/>
      <c r="Q671" s="31"/>
      <c r="R671" s="31"/>
      <c r="S671" s="31"/>
      <c r="T671" s="32"/>
    </row>
    <row r="672" spans="12:21" x14ac:dyDescent="0.25">
      <c r="L672" s="31"/>
      <c r="M672" s="31"/>
      <c r="N672" s="31"/>
      <c r="O672" s="31"/>
      <c r="P672" s="31"/>
      <c r="Q672" s="31"/>
      <c r="R672" s="31"/>
      <c r="S672" s="31"/>
      <c r="T672" s="32"/>
    </row>
    <row r="673" spans="12:21" x14ac:dyDescent="0.25">
      <c r="L673" s="31"/>
      <c r="M673" s="31"/>
      <c r="N673" s="31"/>
      <c r="O673" s="31"/>
      <c r="P673" s="31"/>
      <c r="Q673" s="31"/>
      <c r="R673" s="31"/>
      <c r="S673" s="31"/>
      <c r="T673" s="32"/>
    </row>
    <row r="674" spans="12:21" x14ac:dyDescent="0.25">
      <c r="L674" s="31"/>
      <c r="M674" s="31"/>
      <c r="N674" s="31"/>
      <c r="O674" s="31"/>
      <c r="P674" s="31"/>
      <c r="Q674" s="31"/>
      <c r="R674" s="31"/>
      <c r="S674" s="31"/>
      <c r="T674" s="31"/>
      <c r="U674" s="31"/>
    </row>
    <row r="675" spans="12:21" x14ac:dyDescent="0.25">
      <c r="L675" s="31"/>
      <c r="M675" s="31"/>
      <c r="N675" s="31"/>
      <c r="O675" s="31"/>
      <c r="P675" s="31"/>
      <c r="Q675" s="31"/>
      <c r="R675" s="31"/>
      <c r="S675" s="31"/>
      <c r="T675" s="32"/>
    </row>
    <row r="676" spans="12:21" x14ac:dyDescent="0.25">
      <c r="L676" s="31"/>
      <c r="M676" s="31"/>
      <c r="N676" s="31"/>
      <c r="O676" s="31"/>
      <c r="P676" s="31"/>
      <c r="Q676" s="31"/>
      <c r="R676" s="31"/>
      <c r="S676" s="31"/>
      <c r="T676" s="32"/>
    </row>
    <row r="677" spans="12:21" x14ac:dyDescent="0.25">
      <c r="L677" s="31"/>
      <c r="M677" s="31"/>
      <c r="N677" s="31"/>
      <c r="O677" s="31"/>
      <c r="P677" s="31"/>
      <c r="Q677" s="31"/>
      <c r="R677" s="31"/>
      <c r="S677" s="31"/>
      <c r="T677" s="32"/>
    </row>
    <row r="678" spans="12:21" x14ac:dyDescent="0.25">
      <c r="L678" s="31"/>
      <c r="M678" s="31"/>
      <c r="N678" s="31"/>
      <c r="O678" s="31"/>
      <c r="P678" s="31"/>
      <c r="Q678" s="31"/>
      <c r="R678" s="31"/>
      <c r="S678" s="31"/>
      <c r="T678" s="32"/>
    </row>
    <row r="679" spans="12:21" x14ac:dyDescent="0.25">
      <c r="L679" s="31"/>
      <c r="M679" s="31"/>
      <c r="N679" s="31"/>
      <c r="O679" s="31"/>
      <c r="P679" s="31"/>
      <c r="Q679" s="31"/>
      <c r="R679" s="31"/>
      <c r="S679" s="31"/>
      <c r="T679" s="32"/>
    </row>
    <row r="680" spans="12:21" x14ac:dyDescent="0.25">
      <c r="L680" s="31"/>
      <c r="M680" s="31"/>
      <c r="N680" s="31"/>
      <c r="O680" s="31"/>
      <c r="P680" s="31"/>
      <c r="Q680" s="31"/>
      <c r="R680" s="31"/>
      <c r="S680" s="31"/>
      <c r="T680" s="32"/>
    </row>
    <row r="681" spans="12:21" x14ac:dyDescent="0.25">
      <c r="L681" s="31"/>
      <c r="M681" s="31"/>
      <c r="N681" s="31"/>
      <c r="O681" s="31"/>
      <c r="P681" s="31"/>
      <c r="Q681" s="31"/>
      <c r="R681" s="31"/>
      <c r="S681" s="31"/>
      <c r="T681" s="32"/>
    </row>
    <row r="682" spans="12:21" x14ac:dyDescent="0.25">
      <c r="L682" s="31"/>
      <c r="M682" s="31"/>
      <c r="N682" s="31"/>
      <c r="O682" s="31"/>
      <c r="P682" s="31"/>
      <c r="Q682" s="31"/>
      <c r="R682" s="31"/>
      <c r="S682" s="31"/>
      <c r="T682" s="32"/>
    </row>
    <row r="683" spans="12:21" x14ac:dyDescent="0.25">
      <c r="L683" s="31"/>
      <c r="M683" s="31"/>
      <c r="N683" s="31"/>
      <c r="O683" s="31"/>
      <c r="P683" s="31"/>
      <c r="Q683" s="31"/>
      <c r="R683" s="31"/>
      <c r="S683" s="31"/>
      <c r="T683" s="32"/>
    </row>
    <row r="684" spans="12:21" x14ac:dyDescent="0.25">
      <c r="L684" s="31"/>
      <c r="M684" s="31"/>
      <c r="N684" s="31"/>
      <c r="O684" s="31"/>
      <c r="P684" s="31"/>
      <c r="Q684" s="31"/>
      <c r="R684" s="31"/>
      <c r="S684" s="31"/>
      <c r="T684" s="32"/>
    </row>
    <row r="685" spans="12:21" x14ac:dyDescent="0.25">
      <c r="L685" s="31"/>
      <c r="M685" s="31"/>
      <c r="N685" s="31"/>
      <c r="O685" s="31"/>
      <c r="P685" s="31"/>
      <c r="Q685" s="31"/>
      <c r="R685" s="31"/>
      <c r="S685" s="31"/>
      <c r="T685" s="31"/>
      <c r="U685" s="31"/>
    </row>
    <row r="686" spans="12:21" x14ac:dyDescent="0.25">
      <c r="L686" s="31"/>
      <c r="M686" s="31"/>
      <c r="N686" s="31"/>
      <c r="O686" s="31"/>
      <c r="P686" s="31"/>
      <c r="Q686" s="31"/>
      <c r="R686" s="31"/>
      <c r="S686" s="31"/>
      <c r="T686" s="32"/>
    </row>
    <row r="687" spans="12:21" x14ac:dyDescent="0.25">
      <c r="L687" s="31"/>
      <c r="M687" s="31"/>
      <c r="N687" s="31"/>
      <c r="O687" s="31"/>
      <c r="P687" s="31"/>
      <c r="Q687" s="31"/>
      <c r="R687" s="31"/>
      <c r="S687" s="31"/>
      <c r="T687" s="32"/>
    </row>
    <row r="688" spans="12:21" x14ac:dyDescent="0.25">
      <c r="L688" s="31"/>
      <c r="M688" s="31"/>
      <c r="N688" s="31"/>
      <c r="O688" s="31"/>
      <c r="P688" s="31"/>
      <c r="Q688" s="31"/>
      <c r="R688" s="31"/>
      <c r="S688" s="31"/>
      <c r="T688" s="32"/>
    </row>
    <row r="689" spans="12:21" x14ac:dyDescent="0.25">
      <c r="L689" s="31"/>
      <c r="M689" s="31"/>
      <c r="N689" s="31"/>
      <c r="O689" s="31"/>
      <c r="P689" s="31"/>
      <c r="Q689" s="31"/>
      <c r="R689" s="31"/>
      <c r="S689" s="31"/>
      <c r="T689" s="32"/>
    </row>
    <row r="690" spans="12:21" x14ac:dyDescent="0.25">
      <c r="L690" s="31"/>
      <c r="M690" s="31"/>
      <c r="N690" s="31"/>
      <c r="O690" s="31"/>
      <c r="P690" s="31"/>
      <c r="Q690" s="31"/>
      <c r="R690" s="31"/>
      <c r="S690" s="31"/>
      <c r="T690" s="32"/>
    </row>
    <row r="691" spans="12:21" x14ac:dyDescent="0.25">
      <c r="L691" s="31"/>
      <c r="M691" s="31"/>
      <c r="N691" s="31"/>
      <c r="O691" s="31"/>
      <c r="P691" s="31"/>
      <c r="Q691" s="31"/>
      <c r="R691" s="31"/>
      <c r="S691" s="31"/>
      <c r="T691" s="32"/>
    </row>
    <row r="692" spans="12:21" x14ac:dyDescent="0.25">
      <c r="L692" s="31"/>
      <c r="M692" s="31"/>
      <c r="N692" s="31"/>
      <c r="O692" s="31"/>
      <c r="P692" s="31"/>
      <c r="Q692" s="31"/>
      <c r="R692" s="31"/>
      <c r="S692" s="31"/>
      <c r="T692" s="32"/>
    </row>
    <row r="693" spans="12:21" x14ac:dyDescent="0.25">
      <c r="L693" s="31"/>
      <c r="M693" s="31"/>
      <c r="N693" s="31"/>
      <c r="O693" s="31"/>
      <c r="P693" s="31"/>
      <c r="Q693" s="31"/>
      <c r="R693" s="31"/>
      <c r="S693" s="31"/>
      <c r="T693" s="32"/>
    </row>
    <row r="694" spans="12:21" x14ac:dyDescent="0.25">
      <c r="L694" s="31"/>
      <c r="M694" s="31"/>
      <c r="N694" s="31"/>
      <c r="O694" s="31"/>
      <c r="P694" s="31"/>
      <c r="Q694" s="31"/>
      <c r="R694" s="31"/>
      <c r="S694" s="31"/>
      <c r="T694" s="32"/>
    </row>
    <row r="695" spans="12:21" x14ac:dyDescent="0.25">
      <c r="L695" s="31"/>
      <c r="M695" s="31"/>
      <c r="N695" s="31"/>
      <c r="O695" s="31"/>
      <c r="P695" s="31"/>
      <c r="Q695" s="31"/>
      <c r="R695" s="31"/>
      <c r="S695" s="31"/>
      <c r="T695" s="32"/>
    </row>
    <row r="696" spans="12:21" x14ac:dyDescent="0.25">
      <c r="L696" s="31"/>
      <c r="M696" s="31"/>
      <c r="N696" s="31"/>
      <c r="O696" s="31"/>
      <c r="P696" s="31"/>
      <c r="Q696" s="31"/>
      <c r="R696" s="31"/>
      <c r="S696" s="31"/>
      <c r="T696" s="31"/>
      <c r="U696" s="31"/>
    </row>
    <row r="697" spans="12:21" x14ac:dyDescent="0.25">
      <c r="L697" s="31"/>
      <c r="M697" s="31"/>
      <c r="N697" s="31"/>
      <c r="O697" s="31"/>
      <c r="P697" s="31"/>
      <c r="Q697" s="31"/>
      <c r="R697" s="31"/>
      <c r="S697" s="31"/>
      <c r="T697" s="32"/>
    </row>
    <row r="698" spans="12:21" x14ac:dyDescent="0.25">
      <c r="L698" s="31"/>
      <c r="M698" s="31"/>
      <c r="N698" s="31"/>
      <c r="O698" s="31"/>
      <c r="P698" s="31"/>
      <c r="Q698" s="31"/>
      <c r="R698" s="31"/>
      <c r="S698" s="31"/>
      <c r="T698" s="32"/>
    </row>
    <row r="699" spans="12:21" x14ac:dyDescent="0.25">
      <c r="L699" s="31"/>
      <c r="M699" s="31"/>
      <c r="N699" s="31"/>
      <c r="O699" s="31"/>
      <c r="P699" s="31"/>
      <c r="Q699" s="31"/>
      <c r="R699" s="31"/>
      <c r="S699" s="31"/>
      <c r="T699" s="32"/>
    </row>
    <row r="700" spans="12:21" x14ac:dyDescent="0.25">
      <c r="L700" s="31"/>
      <c r="M700" s="31"/>
      <c r="N700" s="31"/>
      <c r="O700" s="31"/>
      <c r="P700" s="31"/>
      <c r="Q700" s="31"/>
      <c r="R700" s="31"/>
      <c r="S700" s="31"/>
      <c r="T700" s="32"/>
    </row>
    <row r="701" spans="12:21" x14ac:dyDescent="0.25">
      <c r="L701" s="31"/>
      <c r="M701" s="31"/>
      <c r="N701" s="31"/>
      <c r="O701" s="31"/>
      <c r="P701" s="31"/>
      <c r="Q701" s="31"/>
      <c r="R701" s="31"/>
      <c r="S701" s="31"/>
      <c r="T701" s="32"/>
    </row>
    <row r="702" spans="12:21" x14ac:dyDescent="0.25">
      <c r="L702" s="31"/>
      <c r="M702" s="31"/>
      <c r="N702" s="31"/>
      <c r="O702" s="31"/>
      <c r="P702" s="31"/>
      <c r="Q702" s="31"/>
      <c r="R702" s="31"/>
      <c r="S702" s="31"/>
      <c r="T702" s="32"/>
    </row>
    <row r="703" spans="12:21" x14ac:dyDescent="0.25">
      <c r="L703" s="31"/>
      <c r="M703" s="31"/>
      <c r="N703" s="31"/>
      <c r="O703" s="31"/>
      <c r="P703" s="31"/>
      <c r="Q703" s="31"/>
      <c r="R703" s="31"/>
      <c r="S703" s="31"/>
      <c r="T703" s="32"/>
    </row>
    <row r="704" spans="12:21" x14ac:dyDescent="0.25">
      <c r="L704" s="31"/>
      <c r="M704" s="31"/>
      <c r="N704" s="31"/>
      <c r="O704" s="31"/>
      <c r="P704" s="31"/>
      <c r="Q704" s="31"/>
      <c r="R704" s="31"/>
      <c r="S704" s="31"/>
      <c r="T704" s="32"/>
    </row>
    <row r="705" spans="12:21" x14ac:dyDescent="0.25">
      <c r="L705" s="31"/>
      <c r="M705" s="31"/>
      <c r="N705" s="31"/>
      <c r="O705" s="31"/>
      <c r="P705" s="31"/>
      <c r="Q705" s="31"/>
      <c r="R705" s="31"/>
      <c r="S705" s="31"/>
      <c r="T705" s="32"/>
    </row>
    <row r="706" spans="12:21" x14ac:dyDescent="0.25">
      <c r="L706" s="31"/>
      <c r="M706" s="31"/>
      <c r="N706" s="31"/>
      <c r="O706" s="31"/>
      <c r="P706" s="31"/>
      <c r="Q706" s="31"/>
      <c r="R706" s="31"/>
      <c r="S706" s="31"/>
      <c r="T706" s="32"/>
    </row>
    <row r="707" spans="12:21" x14ac:dyDescent="0.25">
      <c r="L707" s="31"/>
      <c r="M707" s="31"/>
      <c r="N707" s="31"/>
      <c r="O707" s="31"/>
      <c r="P707" s="31"/>
      <c r="Q707" s="31"/>
      <c r="R707" s="31"/>
      <c r="S707" s="31"/>
      <c r="T707" s="31"/>
      <c r="U707" s="31"/>
    </row>
    <row r="708" spans="12:21" x14ac:dyDescent="0.25">
      <c r="L708" s="31"/>
      <c r="M708" s="31"/>
      <c r="N708" s="31"/>
      <c r="O708" s="31"/>
      <c r="P708" s="31"/>
      <c r="Q708" s="31"/>
      <c r="R708" s="31"/>
      <c r="S708" s="31"/>
      <c r="T708" s="32"/>
    </row>
    <row r="709" spans="12:21" x14ac:dyDescent="0.25">
      <c r="L709" s="31"/>
      <c r="M709" s="31"/>
      <c r="N709" s="31"/>
      <c r="O709" s="31"/>
      <c r="P709" s="31"/>
      <c r="Q709" s="31"/>
      <c r="R709" s="31"/>
      <c r="S709" s="31"/>
      <c r="T709" s="32"/>
    </row>
    <row r="710" spans="12:21" x14ac:dyDescent="0.25">
      <c r="L710" s="31"/>
      <c r="M710" s="31"/>
      <c r="N710" s="31"/>
      <c r="O710" s="31"/>
      <c r="P710" s="31"/>
      <c r="Q710" s="31"/>
      <c r="R710" s="31"/>
      <c r="S710" s="31"/>
      <c r="T710" s="32"/>
    </row>
    <row r="711" spans="12:21" x14ac:dyDescent="0.25">
      <c r="L711" s="31"/>
      <c r="M711" s="31"/>
      <c r="N711" s="31"/>
      <c r="O711" s="31"/>
      <c r="P711" s="31"/>
      <c r="Q711" s="31"/>
      <c r="R711" s="31"/>
      <c r="S711" s="31"/>
      <c r="T711" s="32"/>
    </row>
    <row r="712" spans="12:21" x14ac:dyDescent="0.25">
      <c r="L712" s="31"/>
      <c r="M712" s="31"/>
      <c r="N712" s="31"/>
      <c r="O712" s="31"/>
      <c r="P712" s="31"/>
      <c r="Q712" s="31"/>
      <c r="R712" s="31"/>
      <c r="S712" s="31"/>
      <c r="T712" s="32"/>
    </row>
    <row r="713" spans="12:21" x14ac:dyDescent="0.25">
      <c r="L713" s="31"/>
      <c r="M713" s="31"/>
      <c r="N713" s="31"/>
      <c r="O713" s="31"/>
      <c r="P713" s="31"/>
      <c r="Q713" s="31"/>
      <c r="R713" s="31"/>
      <c r="S713" s="31"/>
      <c r="T713" s="32"/>
    </row>
    <row r="714" spans="12:21" x14ac:dyDescent="0.25">
      <c r="L714" s="31"/>
      <c r="M714" s="31"/>
      <c r="N714" s="31"/>
      <c r="O714" s="31"/>
      <c r="P714" s="31"/>
      <c r="Q714" s="31"/>
      <c r="R714" s="31"/>
      <c r="S714" s="31"/>
      <c r="T714" s="32"/>
    </row>
    <row r="715" spans="12:21" x14ac:dyDescent="0.25">
      <c r="L715" s="31"/>
      <c r="M715" s="31"/>
      <c r="N715" s="31"/>
      <c r="O715" s="31"/>
      <c r="P715" s="31"/>
      <c r="Q715" s="31"/>
      <c r="R715" s="31"/>
      <c r="S715" s="31"/>
      <c r="T715" s="32"/>
    </row>
    <row r="716" spans="12:21" x14ac:dyDescent="0.25">
      <c r="L716" s="31"/>
      <c r="M716" s="31"/>
      <c r="N716" s="31"/>
      <c r="O716" s="31"/>
      <c r="P716" s="31"/>
      <c r="Q716" s="31"/>
      <c r="R716" s="31"/>
      <c r="S716" s="31"/>
      <c r="T716" s="32"/>
    </row>
    <row r="717" spans="12:21" x14ac:dyDescent="0.25">
      <c r="L717" s="31"/>
      <c r="M717" s="31"/>
      <c r="N717" s="31"/>
      <c r="O717" s="31"/>
      <c r="P717" s="31"/>
      <c r="Q717" s="31"/>
      <c r="R717" s="31"/>
      <c r="S717" s="31"/>
      <c r="T717" s="32"/>
    </row>
    <row r="718" spans="12:21" x14ac:dyDescent="0.25">
      <c r="L718" s="31"/>
      <c r="M718" s="31"/>
      <c r="N718" s="31"/>
      <c r="O718" s="31"/>
      <c r="P718" s="31"/>
      <c r="Q718" s="31"/>
      <c r="R718" s="31"/>
      <c r="S718" s="31"/>
      <c r="T718" s="31"/>
      <c r="U718" s="31"/>
    </row>
    <row r="719" spans="12:21" x14ac:dyDescent="0.25">
      <c r="L719" s="31"/>
      <c r="M719" s="31"/>
      <c r="N719" s="31"/>
      <c r="O719" s="31"/>
      <c r="P719" s="31"/>
      <c r="Q719" s="31"/>
      <c r="R719" s="31"/>
      <c r="S719" s="31"/>
      <c r="T719" s="31"/>
    </row>
    <row r="720" spans="12:21" x14ac:dyDescent="0.25">
      <c r="L720" s="31"/>
      <c r="M720" s="31"/>
      <c r="N720" s="31"/>
      <c r="O720" s="31"/>
      <c r="P720" s="31"/>
      <c r="Q720" s="31"/>
      <c r="R720" s="31"/>
      <c r="S720" s="31"/>
      <c r="T720" s="32"/>
    </row>
    <row r="721" spans="12:21" x14ac:dyDescent="0.25">
      <c r="L721" s="31"/>
      <c r="M721" s="31"/>
      <c r="N721" s="31"/>
      <c r="O721" s="31"/>
      <c r="P721" s="31"/>
      <c r="Q721" s="31"/>
      <c r="R721" s="31"/>
      <c r="S721" s="31"/>
      <c r="T721" s="32"/>
    </row>
    <row r="722" spans="12:21" x14ac:dyDescent="0.25">
      <c r="L722" s="31"/>
      <c r="M722" s="31"/>
      <c r="N722" s="31"/>
      <c r="O722" s="31"/>
      <c r="P722" s="31"/>
      <c r="Q722" s="31"/>
      <c r="R722" s="31"/>
      <c r="S722" s="31"/>
      <c r="T722" s="32"/>
    </row>
    <row r="723" spans="12:21" x14ac:dyDescent="0.25">
      <c r="L723" s="31"/>
      <c r="M723" s="31"/>
      <c r="N723" s="31"/>
      <c r="O723" s="31"/>
      <c r="P723" s="31"/>
      <c r="Q723" s="31"/>
      <c r="R723" s="31"/>
      <c r="S723" s="31"/>
      <c r="T723" s="32"/>
    </row>
    <row r="724" spans="12:21" x14ac:dyDescent="0.25">
      <c r="L724" s="31"/>
      <c r="M724" s="31"/>
      <c r="N724" s="31"/>
      <c r="O724" s="31"/>
      <c r="P724" s="31"/>
      <c r="Q724" s="31"/>
      <c r="R724" s="31"/>
      <c r="S724" s="31"/>
      <c r="T724" s="32"/>
    </row>
    <row r="725" spans="12:21" x14ac:dyDescent="0.25">
      <c r="L725" s="31"/>
      <c r="M725" s="31"/>
      <c r="N725" s="31"/>
      <c r="O725" s="31"/>
      <c r="P725" s="31"/>
      <c r="Q725" s="31"/>
      <c r="R725" s="31"/>
      <c r="S725" s="31"/>
      <c r="T725" s="32"/>
    </row>
    <row r="726" spans="12:21" x14ac:dyDescent="0.25">
      <c r="L726" s="31"/>
      <c r="M726" s="31"/>
      <c r="N726" s="31"/>
      <c r="O726" s="31"/>
      <c r="P726" s="31"/>
      <c r="Q726" s="31"/>
      <c r="R726" s="31"/>
      <c r="S726" s="31"/>
      <c r="T726" s="32"/>
    </row>
    <row r="727" spans="12:21" x14ac:dyDescent="0.25">
      <c r="L727" s="31"/>
      <c r="M727" s="31"/>
      <c r="N727" s="31"/>
      <c r="O727" s="31"/>
      <c r="P727" s="31"/>
      <c r="Q727" s="31"/>
      <c r="R727" s="31"/>
      <c r="S727" s="31"/>
      <c r="T727" s="32"/>
    </row>
    <row r="728" spans="12:21" x14ac:dyDescent="0.25">
      <c r="L728" s="31"/>
      <c r="M728" s="31"/>
      <c r="N728" s="31"/>
      <c r="O728" s="31"/>
      <c r="P728" s="31"/>
      <c r="Q728" s="31"/>
      <c r="R728" s="31"/>
      <c r="S728" s="31"/>
      <c r="T728" s="32"/>
    </row>
    <row r="729" spans="12:21" x14ac:dyDescent="0.25">
      <c r="L729" s="31"/>
      <c r="M729" s="31"/>
      <c r="N729" s="31"/>
      <c r="O729" s="31"/>
      <c r="P729" s="31"/>
      <c r="Q729" s="31"/>
      <c r="R729" s="31"/>
      <c r="S729" s="31"/>
      <c r="T729" s="31"/>
      <c r="U729" s="31"/>
    </row>
    <row r="730" spans="12:21" x14ac:dyDescent="0.25">
      <c r="L730" s="31"/>
      <c r="M730" s="31"/>
      <c r="N730" s="31"/>
      <c r="O730" s="31"/>
      <c r="P730" s="31"/>
      <c r="Q730" s="31"/>
      <c r="R730" s="31"/>
      <c r="S730" s="31"/>
      <c r="T730" s="32"/>
    </row>
    <row r="731" spans="12:21" x14ac:dyDescent="0.25">
      <c r="L731" s="31"/>
      <c r="M731" s="31"/>
      <c r="N731" s="31"/>
      <c r="O731" s="31"/>
      <c r="P731" s="31"/>
      <c r="Q731" s="31"/>
      <c r="R731" s="31"/>
      <c r="S731" s="31"/>
      <c r="T731" s="32"/>
    </row>
    <row r="732" spans="12:21" x14ac:dyDescent="0.25">
      <c r="L732" s="31"/>
      <c r="M732" s="31"/>
      <c r="N732" s="31"/>
      <c r="O732" s="31"/>
      <c r="P732" s="31"/>
      <c r="Q732" s="31"/>
      <c r="R732" s="31"/>
      <c r="S732" s="31"/>
      <c r="T732" s="32"/>
    </row>
    <row r="733" spans="12:21" x14ac:dyDescent="0.25">
      <c r="L733" s="31"/>
      <c r="M733" s="31"/>
      <c r="N733" s="31"/>
      <c r="O733" s="31"/>
      <c r="P733" s="31"/>
      <c r="Q733" s="31"/>
      <c r="R733" s="31"/>
      <c r="S733" s="31"/>
      <c r="T733" s="32"/>
    </row>
    <row r="734" spans="12:21" x14ac:dyDescent="0.25">
      <c r="L734" s="31"/>
      <c r="M734" s="31"/>
      <c r="N734" s="31"/>
      <c r="O734" s="31"/>
      <c r="P734" s="31"/>
      <c r="Q734" s="31"/>
      <c r="R734" s="31"/>
      <c r="S734" s="31"/>
      <c r="T734" s="32"/>
    </row>
    <row r="735" spans="12:21" x14ac:dyDescent="0.25">
      <c r="L735" s="31"/>
      <c r="M735" s="31"/>
      <c r="N735" s="31"/>
      <c r="O735" s="31"/>
      <c r="P735" s="31"/>
      <c r="Q735" s="31"/>
      <c r="R735" s="31"/>
      <c r="S735" s="31"/>
      <c r="T735" s="32"/>
    </row>
    <row r="736" spans="12:21" x14ac:dyDescent="0.25">
      <c r="L736" s="31"/>
      <c r="M736" s="31"/>
      <c r="N736" s="31"/>
      <c r="O736" s="31"/>
      <c r="P736" s="31"/>
      <c r="Q736" s="31"/>
      <c r="R736" s="31"/>
      <c r="S736" s="31"/>
      <c r="T736" s="32"/>
    </row>
    <row r="737" spans="12:21" x14ac:dyDescent="0.25">
      <c r="L737" s="31"/>
      <c r="M737" s="31"/>
      <c r="N737" s="31"/>
      <c r="O737" s="31"/>
      <c r="P737" s="31"/>
      <c r="Q737" s="31"/>
      <c r="R737" s="31"/>
      <c r="S737" s="31"/>
      <c r="T737" s="32"/>
    </row>
    <row r="738" spans="12:21" x14ac:dyDescent="0.25">
      <c r="L738" s="31"/>
      <c r="M738" s="31"/>
      <c r="N738" s="31"/>
      <c r="O738" s="31"/>
      <c r="P738" s="31"/>
      <c r="Q738" s="31"/>
      <c r="R738" s="31"/>
      <c r="S738" s="31"/>
      <c r="T738" s="32"/>
    </row>
    <row r="739" spans="12:21" x14ac:dyDescent="0.25">
      <c r="L739" s="31"/>
      <c r="M739" s="31"/>
      <c r="N739" s="31"/>
      <c r="O739" s="31"/>
      <c r="P739" s="31"/>
      <c r="Q739" s="31"/>
      <c r="R739" s="31"/>
      <c r="S739" s="31"/>
      <c r="T739" s="32"/>
    </row>
    <row r="740" spans="12:21" x14ac:dyDescent="0.25">
      <c r="L740" s="31"/>
      <c r="M740" s="31"/>
      <c r="N740" s="31"/>
      <c r="O740" s="31"/>
      <c r="P740" s="31"/>
      <c r="Q740" s="31"/>
      <c r="R740" s="31"/>
      <c r="S740" s="31"/>
      <c r="T740" s="31"/>
      <c r="U740" s="31"/>
    </row>
    <row r="741" spans="12:21" x14ac:dyDescent="0.25">
      <c r="L741" s="31"/>
      <c r="M741" s="31"/>
      <c r="N741" s="31"/>
      <c r="O741" s="31"/>
      <c r="P741" s="31"/>
      <c r="Q741" s="31"/>
      <c r="R741" s="31"/>
      <c r="S741" s="31"/>
      <c r="T741" s="32"/>
    </row>
    <row r="742" spans="12:21" x14ac:dyDescent="0.25">
      <c r="L742" s="31"/>
      <c r="M742" s="31"/>
      <c r="N742" s="31"/>
      <c r="O742" s="31"/>
      <c r="P742" s="31"/>
      <c r="Q742" s="31"/>
      <c r="R742" s="31"/>
      <c r="S742" s="31"/>
      <c r="T742" s="32"/>
    </row>
    <row r="743" spans="12:21" x14ac:dyDescent="0.25">
      <c r="L743" s="31"/>
      <c r="M743" s="31"/>
      <c r="N743" s="31"/>
      <c r="O743" s="31"/>
      <c r="P743" s="31"/>
      <c r="Q743" s="31"/>
      <c r="R743" s="31"/>
      <c r="S743" s="31"/>
      <c r="T743" s="32"/>
    </row>
    <row r="744" spans="12:21" x14ac:dyDescent="0.25">
      <c r="L744" s="31"/>
      <c r="M744" s="31"/>
      <c r="N744" s="31"/>
      <c r="O744" s="31"/>
      <c r="P744" s="31"/>
      <c r="Q744" s="31"/>
      <c r="R744" s="31"/>
      <c r="S744" s="31"/>
      <c r="T744" s="32"/>
    </row>
    <row r="745" spans="12:21" x14ac:dyDescent="0.25">
      <c r="L745" s="31"/>
      <c r="M745" s="31"/>
      <c r="N745" s="31"/>
      <c r="O745" s="31"/>
      <c r="P745" s="31"/>
      <c r="Q745" s="31"/>
      <c r="R745" s="31"/>
      <c r="S745" s="31"/>
      <c r="T745" s="32"/>
    </row>
    <row r="746" spans="12:21" x14ac:dyDescent="0.25">
      <c r="L746" s="31"/>
      <c r="M746" s="31"/>
      <c r="N746" s="31"/>
      <c r="O746" s="31"/>
      <c r="P746" s="31"/>
      <c r="Q746" s="31"/>
      <c r="R746" s="31"/>
      <c r="S746" s="31"/>
      <c r="T746" s="32"/>
    </row>
    <row r="747" spans="12:21" x14ac:dyDescent="0.25">
      <c r="L747" s="31"/>
      <c r="M747" s="31"/>
      <c r="N747" s="31"/>
      <c r="O747" s="31"/>
      <c r="P747" s="31"/>
      <c r="Q747" s="31"/>
      <c r="R747" s="31"/>
      <c r="S747" s="31"/>
      <c r="T747" s="32"/>
    </row>
    <row r="748" spans="12:21" x14ac:dyDescent="0.25">
      <c r="L748" s="31"/>
      <c r="M748" s="31"/>
      <c r="N748" s="31"/>
      <c r="O748" s="31"/>
      <c r="P748" s="31"/>
      <c r="Q748" s="31"/>
      <c r="R748" s="31"/>
      <c r="S748" s="31"/>
      <c r="T748" s="32"/>
    </row>
    <row r="749" spans="12:21" x14ac:dyDescent="0.25">
      <c r="L749" s="31"/>
      <c r="M749" s="31"/>
      <c r="N749" s="31"/>
      <c r="O749" s="31"/>
      <c r="P749" s="31"/>
      <c r="Q749" s="31"/>
      <c r="R749" s="31"/>
      <c r="S749" s="31"/>
      <c r="T749" s="32"/>
    </row>
    <row r="750" spans="12:21" x14ac:dyDescent="0.25">
      <c r="L750" s="31"/>
      <c r="M750" s="31"/>
      <c r="N750" s="31"/>
      <c r="O750" s="31"/>
      <c r="P750" s="31"/>
      <c r="Q750" s="31"/>
      <c r="R750" s="31"/>
      <c r="S750" s="31"/>
      <c r="T750" s="32"/>
    </row>
    <row r="751" spans="12:21" x14ac:dyDescent="0.25">
      <c r="L751" s="31"/>
      <c r="M751" s="31"/>
      <c r="N751" s="31"/>
      <c r="O751" s="31"/>
      <c r="P751" s="31"/>
      <c r="Q751" s="31"/>
      <c r="R751" s="31"/>
      <c r="S751" s="31"/>
      <c r="T751" s="31"/>
      <c r="U751" s="31"/>
    </row>
    <row r="752" spans="12:21" x14ac:dyDescent="0.25">
      <c r="L752" s="31"/>
      <c r="M752" s="31"/>
      <c r="N752" s="31"/>
      <c r="O752" s="31"/>
      <c r="P752" s="31"/>
      <c r="Q752" s="31"/>
      <c r="R752" s="31"/>
      <c r="S752" s="31"/>
      <c r="T752" s="32"/>
    </row>
    <row r="753" spans="12:21" x14ac:dyDescent="0.25">
      <c r="L753" s="31"/>
      <c r="M753" s="31"/>
      <c r="N753" s="31"/>
      <c r="O753" s="31"/>
      <c r="P753" s="31"/>
      <c r="Q753" s="31"/>
      <c r="R753" s="31"/>
      <c r="S753" s="31"/>
      <c r="T753" s="32"/>
    </row>
    <row r="754" spans="12:21" x14ac:dyDescent="0.25">
      <c r="L754" s="31"/>
      <c r="M754" s="31"/>
      <c r="N754" s="31"/>
      <c r="O754" s="31"/>
      <c r="P754" s="31"/>
      <c r="Q754" s="31"/>
      <c r="R754" s="31"/>
      <c r="S754" s="31"/>
      <c r="T754" s="32"/>
    </row>
    <row r="755" spans="12:21" x14ac:dyDescent="0.25">
      <c r="L755" s="31"/>
      <c r="M755" s="31"/>
      <c r="N755" s="31"/>
      <c r="O755" s="31"/>
      <c r="P755" s="31"/>
      <c r="Q755" s="31"/>
      <c r="R755" s="31"/>
      <c r="S755" s="31"/>
      <c r="T755" s="32"/>
    </row>
    <row r="756" spans="12:21" x14ac:dyDescent="0.25">
      <c r="L756" s="31"/>
      <c r="M756" s="31"/>
      <c r="N756" s="31"/>
      <c r="O756" s="31"/>
      <c r="P756" s="31"/>
      <c r="Q756" s="31"/>
      <c r="R756" s="31"/>
      <c r="S756" s="31"/>
      <c r="T756" s="32"/>
    </row>
    <row r="757" spans="12:21" x14ac:dyDescent="0.25">
      <c r="L757" s="31"/>
      <c r="M757" s="31"/>
      <c r="N757" s="31"/>
      <c r="O757" s="31"/>
      <c r="P757" s="31"/>
      <c r="Q757" s="31"/>
      <c r="R757" s="31"/>
      <c r="S757" s="31"/>
      <c r="T757" s="32"/>
    </row>
    <row r="758" spans="12:21" x14ac:dyDescent="0.25">
      <c r="L758" s="31"/>
      <c r="M758" s="31"/>
      <c r="N758" s="31"/>
      <c r="O758" s="31"/>
      <c r="P758" s="31"/>
      <c r="Q758" s="31"/>
      <c r="R758" s="31"/>
      <c r="S758" s="31"/>
      <c r="T758" s="32"/>
    </row>
    <row r="759" spans="12:21" x14ac:dyDescent="0.25">
      <c r="L759" s="31"/>
      <c r="M759" s="31"/>
      <c r="N759" s="31"/>
      <c r="O759" s="31"/>
      <c r="P759" s="31"/>
      <c r="Q759" s="31"/>
      <c r="R759" s="31"/>
      <c r="S759" s="31"/>
      <c r="T759" s="32"/>
    </row>
    <row r="760" spans="12:21" x14ac:dyDescent="0.25">
      <c r="L760" s="31"/>
      <c r="M760" s="31"/>
      <c r="N760" s="31"/>
      <c r="O760" s="31"/>
      <c r="P760" s="31"/>
      <c r="Q760" s="31"/>
      <c r="R760" s="31"/>
      <c r="S760" s="31"/>
      <c r="T760" s="32"/>
    </row>
    <row r="761" spans="12:21" x14ac:dyDescent="0.25">
      <c r="L761" s="31"/>
      <c r="M761" s="31"/>
      <c r="N761" s="31"/>
      <c r="O761" s="31"/>
      <c r="P761" s="31"/>
      <c r="Q761" s="31"/>
      <c r="R761" s="31"/>
      <c r="S761" s="31"/>
      <c r="T761" s="32"/>
    </row>
    <row r="762" spans="12:21" x14ac:dyDescent="0.25">
      <c r="L762" s="31"/>
      <c r="M762" s="31"/>
      <c r="N762" s="31"/>
      <c r="O762" s="31"/>
      <c r="P762" s="31"/>
      <c r="Q762" s="31"/>
      <c r="R762" s="31"/>
      <c r="S762" s="31"/>
      <c r="T762" s="31"/>
      <c r="U762" s="31"/>
    </row>
    <row r="763" spans="12:21" x14ac:dyDescent="0.25">
      <c r="L763" s="31"/>
      <c r="M763" s="31"/>
      <c r="N763" s="31"/>
      <c r="O763" s="31"/>
      <c r="P763" s="31"/>
      <c r="Q763" s="31"/>
      <c r="R763" s="31"/>
      <c r="S763" s="31"/>
      <c r="T763" s="32"/>
    </row>
    <row r="764" spans="12:21" x14ac:dyDescent="0.25">
      <c r="L764" s="31"/>
      <c r="M764" s="31"/>
      <c r="N764" s="31"/>
      <c r="O764" s="31"/>
      <c r="P764" s="31"/>
      <c r="Q764" s="31"/>
      <c r="R764" s="31"/>
      <c r="S764" s="31"/>
      <c r="T764" s="32"/>
    </row>
    <row r="765" spans="12:21" x14ac:dyDescent="0.25">
      <c r="L765" s="31"/>
      <c r="M765" s="31"/>
      <c r="N765" s="31"/>
      <c r="O765" s="31"/>
      <c r="P765" s="31"/>
      <c r="Q765" s="31"/>
      <c r="R765" s="31"/>
      <c r="S765" s="31"/>
      <c r="T765" s="32"/>
    </row>
    <row r="766" spans="12:21" x14ac:dyDescent="0.25">
      <c r="L766" s="31"/>
      <c r="M766" s="31"/>
      <c r="N766" s="31"/>
      <c r="O766" s="31"/>
      <c r="P766" s="31"/>
      <c r="Q766" s="31"/>
      <c r="R766" s="31"/>
      <c r="S766" s="31"/>
      <c r="T766" s="32"/>
    </row>
    <row r="767" spans="12:21" x14ac:dyDescent="0.25">
      <c r="L767" s="31"/>
      <c r="M767" s="31"/>
      <c r="N767" s="31"/>
      <c r="O767" s="31"/>
      <c r="P767" s="31"/>
      <c r="Q767" s="31"/>
      <c r="R767" s="31"/>
      <c r="S767" s="31"/>
      <c r="T767" s="32"/>
    </row>
    <row r="768" spans="12:21" x14ac:dyDescent="0.25">
      <c r="L768" s="31"/>
      <c r="M768" s="31"/>
      <c r="N768" s="31"/>
      <c r="O768" s="31"/>
      <c r="P768" s="31"/>
      <c r="Q768" s="31"/>
      <c r="R768" s="31"/>
      <c r="S768" s="31"/>
      <c r="T768" s="32"/>
    </row>
    <row r="769" spans="12:21" x14ac:dyDescent="0.25">
      <c r="L769" s="31"/>
      <c r="M769" s="31"/>
      <c r="N769" s="31"/>
      <c r="O769" s="31"/>
      <c r="P769" s="31"/>
      <c r="Q769" s="31"/>
      <c r="R769" s="31"/>
      <c r="S769" s="31"/>
      <c r="T769" s="32"/>
    </row>
    <row r="770" spans="12:21" x14ac:dyDescent="0.25">
      <c r="L770" s="31"/>
      <c r="M770" s="31"/>
      <c r="N770" s="31"/>
      <c r="O770" s="31"/>
      <c r="P770" s="31"/>
      <c r="Q770" s="31"/>
      <c r="R770" s="31"/>
      <c r="S770" s="31"/>
      <c r="T770" s="32"/>
    </row>
    <row r="771" spans="12:21" x14ac:dyDescent="0.25">
      <c r="L771" s="31"/>
      <c r="M771" s="31"/>
      <c r="N771" s="31"/>
      <c r="O771" s="31"/>
      <c r="P771" s="31"/>
      <c r="Q771" s="31"/>
      <c r="R771" s="31"/>
      <c r="S771" s="31"/>
      <c r="T771" s="32"/>
    </row>
    <row r="772" spans="12:21" x14ac:dyDescent="0.25">
      <c r="L772" s="31"/>
      <c r="M772" s="31"/>
      <c r="N772" s="31"/>
      <c r="O772" s="31"/>
      <c r="P772" s="31"/>
      <c r="Q772" s="31"/>
      <c r="R772" s="31"/>
      <c r="S772" s="31"/>
      <c r="T772" s="32"/>
    </row>
    <row r="773" spans="12:21" x14ac:dyDescent="0.25">
      <c r="L773" s="31"/>
      <c r="M773" s="31"/>
      <c r="N773" s="31"/>
      <c r="O773" s="31"/>
      <c r="P773" s="31"/>
      <c r="Q773" s="31"/>
      <c r="R773" s="31"/>
      <c r="S773" s="31"/>
      <c r="T773" s="32"/>
    </row>
    <row r="774" spans="12:21" x14ac:dyDescent="0.25">
      <c r="L774" s="31"/>
      <c r="M774" s="31"/>
      <c r="N774" s="31"/>
      <c r="O774" s="31"/>
      <c r="P774" s="31"/>
      <c r="Q774" s="31"/>
      <c r="R774" s="31"/>
      <c r="S774" s="31"/>
      <c r="T774" s="32"/>
    </row>
    <row r="775" spans="12:21" x14ac:dyDescent="0.25">
      <c r="L775" s="31"/>
      <c r="M775" s="31"/>
      <c r="N775" s="31"/>
      <c r="O775" s="31"/>
      <c r="P775" s="31"/>
      <c r="Q775" s="31"/>
      <c r="R775" s="31"/>
      <c r="S775" s="31"/>
      <c r="T775" s="31"/>
      <c r="U775" s="31"/>
    </row>
    <row r="776" spans="12:21" x14ac:dyDescent="0.25">
      <c r="L776" s="31"/>
      <c r="M776" s="31"/>
      <c r="N776" s="31"/>
      <c r="O776" s="31"/>
      <c r="P776" s="31"/>
      <c r="Q776" s="31"/>
      <c r="R776" s="31"/>
      <c r="S776" s="31"/>
      <c r="T776" s="32"/>
    </row>
    <row r="777" spans="12:21" x14ac:dyDescent="0.25">
      <c r="L777" s="31"/>
      <c r="M777" s="31"/>
      <c r="N777" s="31"/>
      <c r="O777" s="31"/>
      <c r="P777" s="31"/>
      <c r="Q777" s="31"/>
      <c r="R777" s="31"/>
      <c r="S777" s="31"/>
      <c r="T777" s="32"/>
    </row>
    <row r="778" spans="12:21" x14ac:dyDescent="0.25">
      <c r="L778" s="31"/>
      <c r="M778" s="31"/>
      <c r="N778" s="31"/>
      <c r="O778" s="31"/>
      <c r="P778" s="31"/>
      <c r="Q778" s="31"/>
      <c r="R778" s="31"/>
      <c r="S778" s="31"/>
      <c r="T778" s="32"/>
    </row>
    <row r="779" spans="12:21" x14ac:dyDescent="0.25">
      <c r="L779" s="31"/>
      <c r="M779" s="31"/>
      <c r="N779" s="31"/>
      <c r="O779" s="31"/>
      <c r="P779" s="31"/>
      <c r="Q779" s="31"/>
      <c r="R779" s="31"/>
      <c r="S779" s="31"/>
      <c r="T779" s="32"/>
    </row>
    <row r="780" spans="12:21" x14ac:dyDescent="0.25">
      <c r="L780" s="31"/>
      <c r="M780" s="31"/>
      <c r="N780" s="31"/>
      <c r="O780" s="31"/>
      <c r="P780" s="31"/>
      <c r="Q780" s="31"/>
      <c r="R780" s="31"/>
      <c r="S780" s="31"/>
      <c r="T780" s="32"/>
    </row>
    <row r="781" spans="12:21" x14ac:dyDescent="0.25">
      <c r="L781" s="31"/>
      <c r="M781" s="31"/>
      <c r="N781" s="31"/>
      <c r="O781" s="31"/>
      <c r="P781" s="31"/>
      <c r="Q781" s="31"/>
      <c r="R781" s="31"/>
      <c r="S781" s="31"/>
      <c r="T781" s="32"/>
    </row>
    <row r="782" spans="12:21" x14ac:dyDescent="0.25">
      <c r="L782" s="31"/>
      <c r="M782" s="31"/>
      <c r="N782" s="31"/>
      <c r="O782" s="31"/>
      <c r="P782" s="31"/>
      <c r="Q782" s="31"/>
      <c r="R782" s="31"/>
      <c r="S782" s="31"/>
      <c r="T782" s="32"/>
    </row>
    <row r="783" spans="12:21" x14ac:dyDescent="0.25">
      <c r="L783" s="31"/>
      <c r="M783" s="31"/>
      <c r="N783" s="31"/>
      <c r="O783" s="31"/>
      <c r="P783" s="31"/>
      <c r="Q783" s="31"/>
      <c r="R783" s="31"/>
      <c r="S783" s="31"/>
      <c r="T783" s="32"/>
    </row>
    <row r="784" spans="12:21" x14ac:dyDescent="0.25">
      <c r="L784" s="31"/>
      <c r="M784" s="31"/>
      <c r="N784" s="31"/>
      <c r="O784" s="31"/>
      <c r="P784" s="31"/>
      <c r="Q784" s="31"/>
      <c r="R784" s="31"/>
      <c r="S784" s="31"/>
      <c r="T784" s="32"/>
    </row>
    <row r="785" spans="12:21" x14ac:dyDescent="0.25">
      <c r="L785" s="31"/>
      <c r="M785" s="31"/>
      <c r="N785" s="31"/>
      <c r="O785" s="31"/>
      <c r="P785" s="31"/>
      <c r="Q785" s="31"/>
      <c r="R785" s="31"/>
      <c r="S785" s="31"/>
      <c r="T785" s="32"/>
    </row>
    <row r="786" spans="12:21" x14ac:dyDescent="0.25">
      <c r="L786" s="31"/>
      <c r="M786" s="31"/>
      <c r="N786" s="31"/>
      <c r="O786" s="31"/>
      <c r="P786" s="31"/>
      <c r="Q786" s="31"/>
      <c r="R786" s="31"/>
      <c r="S786" s="31"/>
      <c r="T786" s="31"/>
      <c r="U786" s="31"/>
    </row>
    <row r="787" spans="12:21" x14ac:dyDescent="0.25">
      <c r="L787" s="31"/>
      <c r="M787" s="31"/>
      <c r="N787" s="31"/>
      <c r="O787" s="31"/>
      <c r="P787" s="31"/>
      <c r="Q787" s="31"/>
      <c r="R787" s="31"/>
      <c r="S787" s="31"/>
      <c r="T787" s="32"/>
    </row>
    <row r="788" spans="12:21" x14ac:dyDescent="0.25">
      <c r="L788" s="31"/>
      <c r="M788" s="31"/>
      <c r="N788" s="31"/>
      <c r="O788" s="31"/>
      <c r="P788" s="31"/>
      <c r="Q788" s="31"/>
      <c r="R788" s="31"/>
      <c r="S788" s="31"/>
      <c r="T788" s="32"/>
    </row>
    <row r="789" spans="12:21" x14ac:dyDescent="0.25">
      <c r="L789" s="31"/>
      <c r="M789" s="31"/>
      <c r="N789" s="31"/>
      <c r="O789" s="31"/>
      <c r="P789" s="31"/>
      <c r="Q789" s="31"/>
      <c r="R789" s="31"/>
      <c r="S789" s="31"/>
      <c r="T789" s="32"/>
    </row>
    <row r="790" spans="12:21" x14ac:dyDescent="0.25">
      <c r="L790" s="31"/>
      <c r="M790" s="31"/>
      <c r="N790" s="31"/>
      <c r="O790" s="31"/>
      <c r="P790" s="31"/>
      <c r="Q790" s="31"/>
      <c r="R790" s="31"/>
      <c r="S790" s="31"/>
      <c r="T790" s="32"/>
    </row>
    <row r="791" spans="12:21" x14ac:dyDescent="0.25">
      <c r="L791" s="31"/>
      <c r="M791" s="31"/>
      <c r="N791" s="31"/>
      <c r="O791" s="31"/>
      <c r="P791" s="31"/>
      <c r="Q791" s="31"/>
      <c r="R791" s="31"/>
      <c r="S791" s="31"/>
      <c r="T791" s="32"/>
    </row>
    <row r="792" spans="12:21" x14ac:dyDescent="0.25">
      <c r="L792" s="31"/>
      <c r="M792" s="31"/>
      <c r="N792" s="31"/>
      <c r="O792" s="31"/>
      <c r="P792" s="31"/>
      <c r="Q792" s="31"/>
      <c r="R792" s="31"/>
      <c r="S792" s="31"/>
      <c r="T792" s="32"/>
    </row>
    <row r="793" spans="12:21" x14ac:dyDescent="0.25">
      <c r="L793" s="31"/>
      <c r="M793" s="31"/>
      <c r="N793" s="31"/>
      <c r="O793" s="31"/>
      <c r="P793" s="31"/>
      <c r="Q793" s="31"/>
      <c r="R793" s="31"/>
      <c r="S793" s="31"/>
      <c r="T793" s="32"/>
    </row>
    <row r="794" spans="12:21" x14ac:dyDescent="0.25">
      <c r="L794" s="31"/>
      <c r="M794" s="31"/>
      <c r="N794" s="31"/>
      <c r="O794" s="31"/>
      <c r="P794" s="31"/>
      <c r="Q794" s="31"/>
      <c r="R794" s="31"/>
      <c r="S794" s="31"/>
      <c r="T794" s="32"/>
    </row>
    <row r="795" spans="12:21" x14ac:dyDescent="0.25">
      <c r="L795" s="31"/>
      <c r="M795" s="31"/>
      <c r="N795" s="31"/>
      <c r="O795" s="31"/>
      <c r="P795" s="31"/>
      <c r="Q795" s="31"/>
      <c r="R795" s="31"/>
      <c r="S795" s="31"/>
      <c r="T795" s="32"/>
    </row>
    <row r="796" spans="12:21" x14ac:dyDescent="0.25">
      <c r="L796" s="31"/>
      <c r="M796" s="31"/>
      <c r="N796" s="31"/>
      <c r="O796" s="31"/>
      <c r="P796" s="31"/>
      <c r="Q796" s="31"/>
      <c r="R796" s="31"/>
      <c r="S796" s="31"/>
      <c r="T796" s="32"/>
    </row>
    <row r="797" spans="12:21" x14ac:dyDescent="0.25">
      <c r="L797" s="31"/>
      <c r="M797" s="31"/>
      <c r="N797" s="31"/>
      <c r="O797" s="31"/>
      <c r="P797" s="31"/>
      <c r="Q797" s="31"/>
      <c r="R797" s="31"/>
      <c r="S797" s="31"/>
      <c r="T797" s="31"/>
      <c r="U797" s="31"/>
    </row>
    <row r="798" spans="12:21" x14ac:dyDescent="0.25">
      <c r="L798" s="31"/>
      <c r="M798" s="31"/>
      <c r="N798" s="31"/>
      <c r="O798" s="31"/>
      <c r="P798" s="31"/>
      <c r="Q798" s="31"/>
      <c r="R798" s="31"/>
      <c r="S798" s="31"/>
      <c r="T798" s="32"/>
    </row>
    <row r="799" spans="12:21" x14ac:dyDescent="0.25">
      <c r="L799" s="31"/>
      <c r="M799" s="31"/>
      <c r="N799" s="31"/>
      <c r="O799" s="31"/>
      <c r="P799" s="31"/>
      <c r="Q799" s="31"/>
      <c r="R799" s="31"/>
      <c r="S799" s="31"/>
      <c r="T799" s="32"/>
    </row>
    <row r="800" spans="12:21" x14ac:dyDescent="0.25">
      <c r="L800" s="31"/>
      <c r="M800" s="31"/>
      <c r="N800" s="31"/>
      <c r="O800" s="31"/>
      <c r="P800" s="31"/>
      <c r="Q800" s="31"/>
      <c r="R800" s="31"/>
      <c r="S800" s="31"/>
      <c r="T800" s="32"/>
    </row>
    <row r="801" spans="12:21" x14ac:dyDescent="0.25">
      <c r="L801" s="31"/>
      <c r="M801" s="31"/>
      <c r="N801" s="31"/>
      <c r="O801" s="31"/>
      <c r="P801" s="31"/>
      <c r="Q801" s="31"/>
      <c r="R801" s="31"/>
      <c r="S801" s="31"/>
      <c r="T801" s="32"/>
    </row>
    <row r="802" spans="12:21" x14ac:dyDescent="0.25">
      <c r="L802" s="31"/>
      <c r="M802" s="31"/>
      <c r="N802" s="31"/>
      <c r="O802" s="31"/>
      <c r="P802" s="31"/>
      <c r="Q802" s="31"/>
      <c r="R802" s="31"/>
      <c r="S802" s="31"/>
      <c r="T802" s="32"/>
    </row>
    <row r="803" spans="12:21" x14ac:dyDescent="0.25">
      <c r="L803" s="31"/>
      <c r="M803" s="31"/>
      <c r="N803" s="31"/>
      <c r="O803" s="31"/>
      <c r="P803" s="31"/>
      <c r="Q803" s="31"/>
      <c r="R803" s="31"/>
      <c r="S803" s="31"/>
      <c r="T803" s="32"/>
    </row>
    <row r="804" spans="12:21" x14ac:dyDescent="0.25">
      <c r="L804" s="31"/>
      <c r="M804" s="31"/>
      <c r="N804" s="31"/>
      <c r="O804" s="31"/>
      <c r="P804" s="31"/>
      <c r="Q804" s="31"/>
      <c r="R804" s="31"/>
      <c r="S804" s="31"/>
      <c r="T804" s="32"/>
    </row>
    <row r="805" spans="12:21" x14ac:dyDescent="0.25">
      <c r="L805" s="31"/>
      <c r="M805" s="31"/>
      <c r="N805" s="31"/>
      <c r="O805" s="31"/>
      <c r="P805" s="31"/>
      <c r="Q805" s="31"/>
      <c r="R805" s="31"/>
      <c r="S805" s="31"/>
      <c r="T805" s="32"/>
    </row>
    <row r="806" spans="12:21" x14ac:dyDescent="0.25">
      <c r="L806" s="31"/>
      <c r="M806" s="31"/>
      <c r="N806" s="31"/>
      <c r="O806" s="31"/>
      <c r="P806" s="31"/>
      <c r="Q806" s="31"/>
      <c r="R806" s="31"/>
      <c r="S806" s="31"/>
      <c r="T806" s="32"/>
    </row>
    <row r="807" spans="12:21" x14ac:dyDescent="0.25">
      <c r="L807" s="31"/>
      <c r="M807" s="31"/>
      <c r="N807" s="31"/>
      <c r="O807" s="31"/>
      <c r="P807" s="31"/>
      <c r="Q807" s="31"/>
      <c r="R807" s="31"/>
      <c r="S807" s="31"/>
      <c r="T807" s="32"/>
    </row>
    <row r="808" spans="12:21" x14ac:dyDescent="0.25">
      <c r="L808" s="31"/>
      <c r="M808" s="31"/>
      <c r="N808" s="31"/>
      <c r="O808" s="31"/>
      <c r="P808" s="31"/>
      <c r="Q808" s="31"/>
      <c r="R808" s="31"/>
      <c r="S808" s="31"/>
      <c r="T808" s="32"/>
    </row>
    <row r="809" spans="12:21" x14ac:dyDescent="0.25">
      <c r="L809" s="31"/>
      <c r="M809" s="31"/>
      <c r="N809" s="31"/>
      <c r="O809" s="31"/>
      <c r="P809" s="31"/>
      <c r="Q809" s="31"/>
      <c r="R809" s="31"/>
      <c r="S809" s="31"/>
      <c r="T809" s="32"/>
    </row>
    <row r="810" spans="12:21" x14ac:dyDescent="0.25">
      <c r="L810" s="31"/>
      <c r="M810" s="31"/>
      <c r="N810" s="31"/>
      <c r="O810" s="31"/>
      <c r="P810" s="31"/>
      <c r="Q810" s="31"/>
      <c r="R810" s="31"/>
      <c r="S810" s="31"/>
      <c r="T810" s="31"/>
      <c r="U810" s="31"/>
    </row>
    <row r="811" spans="12:21" x14ac:dyDescent="0.25">
      <c r="L811" s="31"/>
      <c r="M811" s="31"/>
      <c r="N811" s="31"/>
      <c r="O811" s="31"/>
      <c r="P811" s="31"/>
      <c r="Q811" s="31"/>
      <c r="R811" s="31"/>
      <c r="S811" s="31"/>
      <c r="T811" s="32"/>
    </row>
    <row r="812" spans="12:21" x14ac:dyDescent="0.25">
      <c r="L812" s="31"/>
      <c r="M812" s="31"/>
      <c r="N812" s="31"/>
      <c r="O812" s="31"/>
      <c r="P812" s="31"/>
      <c r="Q812" s="31"/>
      <c r="R812" s="31"/>
      <c r="S812" s="31"/>
      <c r="T812" s="32"/>
    </row>
    <row r="813" spans="12:21" x14ac:dyDescent="0.25">
      <c r="L813" s="31"/>
      <c r="M813" s="31"/>
      <c r="N813" s="31"/>
      <c r="O813" s="31"/>
      <c r="P813" s="31"/>
      <c r="Q813" s="31"/>
      <c r="R813" s="31"/>
      <c r="S813" s="31"/>
      <c r="T813" s="32"/>
    </row>
    <row r="814" spans="12:21" x14ac:dyDescent="0.25">
      <c r="L814" s="31"/>
      <c r="M814" s="31"/>
      <c r="N814" s="31"/>
      <c r="O814" s="31"/>
      <c r="P814" s="31"/>
      <c r="Q814" s="31"/>
      <c r="R814" s="31"/>
      <c r="S814" s="31"/>
      <c r="T814" s="32"/>
    </row>
    <row r="815" spans="12:21" x14ac:dyDescent="0.25">
      <c r="L815" s="31"/>
      <c r="M815" s="31"/>
      <c r="N815" s="31"/>
      <c r="O815" s="31"/>
      <c r="P815" s="31"/>
      <c r="Q815" s="31"/>
      <c r="R815" s="31"/>
      <c r="S815" s="31"/>
      <c r="T815" s="32"/>
    </row>
    <row r="816" spans="12:21" x14ac:dyDescent="0.25">
      <c r="L816" s="31"/>
      <c r="M816" s="31"/>
      <c r="N816" s="31"/>
      <c r="O816" s="31"/>
      <c r="P816" s="31"/>
      <c r="Q816" s="31"/>
      <c r="R816" s="31"/>
      <c r="S816" s="31"/>
      <c r="T816" s="32"/>
    </row>
    <row r="817" spans="12:21" x14ac:dyDescent="0.25">
      <c r="L817" s="31"/>
      <c r="M817" s="31"/>
      <c r="N817" s="31"/>
      <c r="O817" s="31"/>
      <c r="P817" s="31"/>
      <c r="Q817" s="31"/>
      <c r="R817" s="31"/>
      <c r="S817" s="31"/>
      <c r="T817" s="32"/>
    </row>
    <row r="818" spans="12:21" x14ac:dyDescent="0.25">
      <c r="L818" s="31"/>
      <c r="M818" s="31"/>
      <c r="N818" s="31"/>
      <c r="O818" s="31"/>
      <c r="P818" s="31"/>
      <c r="Q818" s="31"/>
      <c r="R818" s="31"/>
      <c r="S818" s="31"/>
      <c r="T818" s="32"/>
    </row>
    <row r="819" spans="12:21" x14ac:dyDescent="0.25">
      <c r="L819" s="31"/>
      <c r="M819" s="31"/>
      <c r="N819" s="31"/>
      <c r="O819" s="31"/>
      <c r="P819" s="31"/>
      <c r="Q819" s="31"/>
      <c r="R819" s="31"/>
      <c r="S819" s="31"/>
      <c r="T819" s="32"/>
    </row>
    <row r="820" spans="12:21" x14ac:dyDescent="0.25">
      <c r="L820" s="31"/>
      <c r="M820" s="31"/>
      <c r="N820" s="31"/>
      <c r="O820" s="31"/>
      <c r="P820" s="31"/>
      <c r="Q820" s="31"/>
      <c r="R820" s="31"/>
      <c r="S820" s="31"/>
      <c r="T820" s="32"/>
    </row>
    <row r="821" spans="12:21" x14ac:dyDescent="0.25">
      <c r="L821" s="31"/>
      <c r="M821" s="31"/>
      <c r="N821" s="31"/>
      <c r="O821" s="31"/>
      <c r="P821" s="31"/>
      <c r="Q821" s="31"/>
      <c r="R821" s="31"/>
      <c r="S821" s="31"/>
      <c r="T821" s="32"/>
    </row>
    <row r="822" spans="12:21" x14ac:dyDescent="0.25">
      <c r="L822" s="31"/>
      <c r="M822" s="31"/>
      <c r="N822" s="31"/>
      <c r="O822" s="31"/>
      <c r="P822" s="31"/>
      <c r="Q822" s="31"/>
      <c r="R822" s="31"/>
      <c r="S822" s="31"/>
      <c r="T822" s="32"/>
    </row>
    <row r="823" spans="12:21" x14ac:dyDescent="0.25">
      <c r="L823" s="31"/>
      <c r="M823" s="31"/>
      <c r="N823" s="31"/>
      <c r="O823" s="31"/>
      <c r="P823" s="31"/>
      <c r="Q823" s="31"/>
      <c r="R823" s="31"/>
      <c r="S823" s="31"/>
      <c r="T823" s="31"/>
      <c r="U823" s="31"/>
    </row>
    <row r="824" spans="12:21" x14ac:dyDescent="0.25">
      <c r="L824" s="31"/>
      <c r="M824" s="31"/>
      <c r="N824" s="31"/>
      <c r="O824" s="31"/>
      <c r="P824" s="31"/>
      <c r="Q824" s="31"/>
      <c r="R824" s="31"/>
      <c r="S824" s="31"/>
      <c r="T824" s="32"/>
    </row>
    <row r="825" spans="12:21" x14ac:dyDescent="0.25">
      <c r="L825" s="31"/>
      <c r="M825" s="31"/>
      <c r="N825" s="31"/>
      <c r="O825" s="31"/>
      <c r="P825" s="31"/>
      <c r="Q825" s="31"/>
      <c r="R825" s="31"/>
      <c r="S825" s="31"/>
      <c r="T825" s="32"/>
    </row>
    <row r="826" spans="12:21" x14ac:dyDescent="0.25">
      <c r="L826" s="31"/>
      <c r="M826" s="31"/>
      <c r="N826" s="31"/>
      <c r="O826" s="31"/>
      <c r="P826" s="31"/>
      <c r="Q826" s="31"/>
      <c r="R826" s="31"/>
      <c r="S826" s="31"/>
      <c r="T826" s="32"/>
    </row>
    <row r="827" spans="12:21" x14ac:dyDescent="0.25">
      <c r="L827" s="31"/>
      <c r="M827" s="31"/>
      <c r="N827" s="31"/>
      <c r="O827" s="31"/>
      <c r="P827" s="31"/>
      <c r="Q827" s="31"/>
      <c r="R827" s="31"/>
      <c r="S827" s="31"/>
      <c r="T827" s="32"/>
    </row>
    <row r="828" spans="12:21" x14ac:dyDescent="0.25">
      <c r="L828" s="31"/>
      <c r="M828" s="31"/>
      <c r="N828" s="31"/>
      <c r="O828" s="31"/>
      <c r="P828" s="31"/>
      <c r="Q828" s="31"/>
      <c r="R828" s="31"/>
      <c r="S828" s="31"/>
      <c r="T828" s="32"/>
    </row>
    <row r="829" spans="12:21" x14ac:dyDescent="0.25">
      <c r="L829" s="31"/>
      <c r="M829" s="31"/>
      <c r="N829" s="31"/>
      <c r="O829" s="31"/>
      <c r="P829" s="31"/>
      <c r="Q829" s="31"/>
      <c r="R829" s="31"/>
      <c r="S829" s="31"/>
      <c r="T829" s="32"/>
    </row>
    <row r="830" spans="12:21" x14ac:dyDescent="0.25">
      <c r="L830" s="31"/>
      <c r="M830" s="31"/>
      <c r="N830" s="31"/>
      <c r="O830" s="31"/>
      <c r="P830" s="31"/>
      <c r="Q830" s="31"/>
      <c r="R830" s="31"/>
      <c r="S830" s="31"/>
      <c r="T830" s="32"/>
    </row>
    <row r="831" spans="12:21" x14ac:dyDescent="0.25">
      <c r="L831" s="31"/>
      <c r="M831" s="31"/>
      <c r="N831" s="31"/>
      <c r="O831" s="31"/>
      <c r="P831" s="31"/>
      <c r="Q831" s="31"/>
      <c r="R831" s="31"/>
      <c r="S831" s="31"/>
      <c r="T831" s="32"/>
    </row>
    <row r="832" spans="12:21" x14ac:dyDescent="0.25">
      <c r="L832" s="31"/>
      <c r="M832" s="31"/>
      <c r="N832" s="31"/>
      <c r="O832" s="31"/>
      <c r="P832" s="31"/>
      <c r="Q832" s="31"/>
      <c r="R832" s="31"/>
      <c r="S832" s="31"/>
      <c r="T832" s="32"/>
    </row>
    <row r="833" spans="12:20" x14ac:dyDescent="0.25">
      <c r="L833" s="31"/>
      <c r="M833" s="31"/>
      <c r="N833" s="31"/>
      <c r="O833" s="31"/>
      <c r="P833" s="31"/>
      <c r="Q833" s="31"/>
      <c r="R833" s="31"/>
      <c r="S833" s="31"/>
      <c r="T833" s="32"/>
    </row>
    <row r="834" spans="12:20" x14ac:dyDescent="0.25">
      <c r="L834" s="31"/>
      <c r="M834" s="31"/>
      <c r="N834" s="31"/>
      <c r="O834" s="31"/>
      <c r="P834" s="31"/>
      <c r="Q834" s="31"/>
      <c r="R834" s="31"/>
      <c r="S834" s="31"/>
      <c r="T834" s="32"/>
    </row>
    <row r="835" spans="12:20" x14ac:dyDescent="0.25">
      <c r="L835" s="31"/>
      <c r="M835" s="31"/>
      <c r="N835" s="31"/>
      <c r="O835" s="31"/>
      <c r="P835" s="31"/>
      <c r="Q835" s="31"/>
      <c r="R835" s="31"/>
      <c r="S835" s="31"/>
      <c r="T835" s="32"/>
    </row>
    <row r="836" spans="12:20" x14ac:dyDescent="0.25">
      <c r="L836" s="31"/>
      <c r="M836" s="31"/>
      <c r="N836" s="31"/>
      <c r="O836" s="31"/>
      <c r="P836" s="31"/>
      <c r="Q836" s="31"/>
      <c r="R836" s="31"/>
      <c r="S836" s="31"/>
      <c r="T836" s="32"/>
    </row>
    <row r="837" spans="12:20" x14ac:dyDescent="0.25">
      <c r="L837" s="31"/>
      <c r="M837" s="31"/>
      <c r="N837" s="31"/>
      <c r="O837" s="31"/>
      <c r="P837" s="31"/>
      <c r="Q837" s="31"/>
      <c r="R837" s="31"/>
      <c r="S837" s="31"/>
      <c r="T837" s="32"/>
    </row>
    <row r="838" spans="12:20" x14ac:dyDescent="0.25">
      <c r="L838" s="31"/>
      <c r="M838" s="31"/>
      <c r="N838" s="31"/>
      <c r="O838" s="31"/>
      <c r="P838" s="31"/>
      <c r="Q838" s="31"/>
      <c r="R838" s="31"/>
      <c r="S838" s="31"/>
      <c r="T838" s="32"/>
    </row>
    <row r="839" spans="12:20" x14ac:dyDescent="0.25">
      <c r="L839" s="31"/>
      <c r="M839" s="31"/>
      <c r="N839" s="31"/>
      <c r="O839" s="31"/>
      <c r="P839" s="31"/>
      <c r="Q839" s="31"/>
      <c r="R839" s="31"/>
      <c r="S839" s="31"/>
      <c r="T839" s="32"/>
    </row>
    <row r="840" spans="12:20" x14ac:dyDescent="0.25">
      <c r="L840" s="31"/>
      <c r="M840" s="31"/>
      <c r="N840" s="31"/>
      <c r="O840" s="31"/>
      <c r="P840" s="31"/>
      <c r="Q840" s="31"/>
      <c r="R840" s="31"/>
      <c r="S840" s="31"/>
      <c r="T840" s="32"/>
    </row>
    <row r="841" spans="12:20" x14ac:dyDescent="0.25">
      <c r="L841" s="31"/>
      <c r="M841" s="31"/>
      <c r="N841" s="31"/>
      <c r="O841" s="31"/>
      <c r="P841" s="31"/>
      <c r="Q841" s="31"/>
      <c r="R841" s="31"/>
      <c r="S841" s="31"/>
      <c r="T841" s="32"/>
    </row>
    <row r="842" spans="12:20" x14ac:dyDescent="0.25">
      <c r="L842" s="31"/>
      <c r="M842" s="31"/>
      <c r="N842" s="31"/>
      <c r="O842" s="31"/>
      <c r="P842" s="31"/>
      <c r="Q842" s="31"/>
      <c r="R842" s="31"/>
      <c r="S842" s="31"/>
      <c r="T842" s="32"/>
    </row>
    <row r="843" spans="12:20" x14ac:dyDescent="0.25">
      <c r="L843" s="31"/>
      <c r="M843" s="31"/>
      <c r="N843" s="31"/>
      <c r="O843" s="31"/>
      <c r="P843" s="31"/>
      <c r="Q843" s="31"/>
      <c r="R843" s="31"/>
      <c r="S843" s="31"/>
      <c r="T843" s="32"/>
    </row>
    <row r="844" spans="12:20" x14ac:dyDescent="0.25">
      <c r="L844" s="31"/>
      <c r="M844" s="31"/>
      <c r="N844" s="31"/>
      <c r="O844" s="31"/>
      <c r="P844" s="31"/>
      <c r="Q844" s="31"/>
      <c r="R844" s="31"/>
      <c r="S844" s="31"/>
      <c r="T844" s="32"/>
    </row>
    <row r="845" spans="12:20" x14ac:dyDescent="0.25">
      <c r="L845" s="31"/>
      <c r="M845" s="31"/>
      <c r="N845" s="31"/>
      <c r="O845" s="31"/>
      <c r="P845" s="31"/>
      <c r="Q845" s="31"/>
      <c r="R845" s="31"/>
      <c r="S845" s="31"/>
      <c r="T845" s="32"/>
    </row>
    <row r="846" spans="12:20" x14ac:dyDescent="0.25">
      <c r="L846" s="31"/>
      <c r="M846" s="31"/>
      <c r="N846" s="31"/>
      <c r="O846" s="31"/>
      <c r="P846" s="31"/>
      <c r="Q846" s="31"/>
      <c r="R846" s="31"/>
      <c r="S846" s="31"/>
      <c r="T846" s="32"/>
    </row>
    <row r="847" spans="12:20" x14ac:dyDescent="0.25">
      <c r="L847" s="31"/>
      <c r="M847" s="31"/>
      <c r="N847" s="31"/>
      <c r="O847" s="31"/>
      <c r="P847" s="31"/>
      <c r="Q847" s="31"/>
      <c r="R847" s="31"/>
      <c r="S847" s="31"/>
      <c r="T847" s="32"/>
    </row>
    <row r="848" spans="12:20" x14ac:dyDescent="0.25">
      <c r="L848" s="31"/>
      <c r="M848" s="31"/>
      <c r="N848" s="31"/>
      <c r="O848" s="31"/>
      <c r="P848" s="31"/>
      <c r="Q848" s="31"/>
      <c r="R848" s="31"/>
      <c r="S848" s="31"/>
      <c r="T848" s="32"/>
    </row>
    <row r="849" spans="12:20" x14ac:dyDescent="0.25">
      <c r="L849" s="31"/>
      <c r="M849" s="31"/>
      <c r="N849" s="31"/>
      <c r="O849" s="31"/>
      <c r="P849" s="31"/>
      <c r="Q849" s="31"/>
      <c r="R849" s="31"/>
      <c r="S849" s="31"/>
      <c r="T849" s="32"/>
    </row>
    <row r="850" spans="12:20" x14ac:dyDescent="0.25">
      <c r="L850" s="31"/>
      <c r="M850" s="31"/>
      <c r="N850" s="31"/>
      <c r="O850" s="31"/>
      <c r="P850" s="31"/>
      <c r="Q850" s="31"/>
      <c r="R850" s="31"/>
      <c r="S850" s="31"/>
      <c r="T850" s="32"/>
    </row>
    <row r="851" spans="12:20" x14ac:dyDescent="0.25">
      <c r="L851" s="31"/>
      <c r="M851" s="31"/>
      <c r="N851" s="31"/>
      <c r="O851" s="31"/>
      <c r="P851" s="31"/>
      <c r="Q851" s="31"/>
      <c r="R851" s="31"/>
      <c r="S851" s="31"/>
      <c r="T851" s="32"/>
    </row>
    <row r="852" spans="12:20" x14ac:dyDescent="0.25">
      <c r="L852" s="31"/>
      <c r="M852" s="31"/>
      <c r="N852" s="31"/>
      <c r="O852" s="31"/>
      <c r="P852" s="31"/>
      <c r="Q852" s="31"/>
      <c r="R852" s="31"/>
      <c r="S852" s="31"/>
      <c r="T852" s="32"/>
    </row>
    <row r="853" spans="12:20" x14ac:dyDescent="0.25">
      <c r="L853" s="31"/>
      <c r="M853" s="31"/>
      <c r="N853" s="31"/>
      <c r="O853" s="31"/>
      <c r="P853" s="31"/>
      <c r="Q853" s="31"/>
      <c r="R853" s="31"/>
      <c r="S853" s="31"/>
      <c r="T853" s="32"/>
    </row>
    <row r="854" spans="12:20" x14ac:dyDescent="0.25">
      <c r="L854" s="31"/>
      <c r="M854" s="31"/>
      <c r="N854" s="31"/>
      <c r="O854" s="31"/>
      <c r="P854" s="31"/>
      <c r="Q854" s="31"/>
      <c r="R854" s="31"/>
      <c r="S854" s="31"/>
      <c r="T854" s="32"/>
    </row>
    <row r="855" spans="12:20" x14ac:dyDescent="0.25">
      <c r="L855" s="31"/>
      <c r="M855" s="31"/>
      <c r="N855" s="31"/>
      <c r="O855" s="31"/>
      <c r="P855" s="31"/>
      <c r="Q855" s="31"/>
      <c r="R855" s="31"/>
      <c r="S855" s="31"/>
      <c r="T855" s="32"/>
    </row>
    <row r="856" spans="12:20" x14ac:dyDescent="0.25">
      <c r="L856" s="31"/>
      <c r="M856" s="31"/>
      <c r="N856" s="31"/>
      <c r="O856" s="31"/>
      <c r="P856" s="31"/>
      <c r="Q856" s="31"/>
      <c r="R856" s="31"/>
      <c r="S856" s="31"/>
      <c r="T856" s="32"/>
    </row>
    <row r="857" spans="12:20" x14ac:dyDescent="0.25">
      <c r="L857" s="31"/>
      <c r="M857" s="31"/>
      <c r="N857" s="31"/>
      <c r="O857" s="31"/>
      <c r="P857" s="31"/>
      <c r="Q857" s="31"/>
      <c r="R857" s="31"/>
      <c r="S857" s="31"/>
      <c r="T857" s="32"/>
    </row>
    <row r="858" spans="12:20" x14ac:dyDescent="0.25">
      <c r="L858" s="31"/>
      <c r="M858" s="31"/>
      <c r="N858" s="31"/>
      <c r="O858" s="31"/>
      <c r="P858" s="31"/>
      <c r="Q858" s="31"/>
      <c r="R858" s="31"/>
      <c r="S858" s="31"/>
      <c r="T858" s="32"/>
    </row>
    <row r="859" spans="12:20" x14ac:dyDescent="0.25">
      <c r="L859" s="31"/>
      <c r="M859" s="31"/>
      <c r="N859" s="31"/>
      <c r="O859" s="31"/>
      <c r="P859" s="31"/>
      <c r="Q859" s="31"/>
      <c r="R859" s="31"/>
      <c r="S859" s="31"/>
      <c r="T859" s="32"/>
    </row>
    <row r="860" spans="12:20" x14ac:dyDescent="0.25">
      <c r="L860" s="31"/>
      <c r="M860" s="31"/>
      <c r="N860" s="31"/>
      <c r="O860" s="31"/>
      <c r="P860" s="31"/>
      <c r="Q860" s="31"/>
      <c r="R860" s="31"/>
      <c r="S860" s="31"/>
      <c r="T860" s="32"/>
    </row>
    <row r="861" spans="12:20" x14ac:dyDescent="0.25">
      <c r="L861" s="31"/>
      <c r="M861" s="31"/>
      <c r="N861" s="31"/>
      <c r="O861" s="31"/>
      <c r="P861" s="31"/>
      <c r="Q861" s="31"/>
      <c r="R861" s="31"/>
      <c r="S861" s="31"/>
      <c r="T861" s="32"/>
    </row>
    <row r="862" spans="12:20" x14ac:dyDescent="0.25">
      <c r="L862" s="31"/>
      <c r="M862" s="31"/>
      <c r="N862" s="31"/>
      <c r="O862" s="31"/>
      <c r="P862" s="31"/>
      <c r="Q862" s="31"/>
      <c r="R862" s="31"/>
      <c r="S862" s="31"/>
      <c r="T862" s="32"/>
    </row>
    <row r="863" spans="12:20" x14ac:dyDescent="0.25">
      <c r="L863" s="31"/>
      <c r="M863" s="31"/>
      <c r="N863" s="31"/>
      <c r="O863" s="31"/>
      <c r="P863" s="31"/>
      <c r="Q863" s="31"/>
      <c r="R863" s="31"/>
      <c r="S863" s="31"/>
      <c r="T863" s="32"/>
    </row>
    <row r="864" spans="12:20" x14ac:dyDescent="0.25">
      <c r="L864" s="31"/>
      <c r="M864" s="31"/>
      <c r="N864" s="31"/>
      <c r="O864" s="31"/>
      <c r="P864" s="31"/>
      <c r="Q864" s="31"/>
      <c r="R864" s="31"/>
      <c r="S864" s="31"/>
      <c r="T864" s="32"/>
    </row>
    <row r="865" spans="12:20" x14ac:dyDescent="0.25">
      <c r="L865" s="31"/>
      <c r="M865" s="31"/>
      <c r="N865" s="31"/>
      <c r="O865" s="31"/>
      <c r="P865" s="31"/>
      <c r="Q865" s="31"/>
      <c r="R865" s="31"/>
      <c r="S865" s="31"/>
      <c r="T865" s="32"/>
    </row>
    <row r="866" spans="12:20" x14ac:dyDescent="0.25">
      <c r="L866" s="31"/>
      <c r="M866" s="31"/>
      <c r="N866" s="31"/>
      <c r="O866" s="31"/>
      <c r="P866" s="31"/>
      <c r="Q866" s="31"/>
      <c r="R866" s="31"/>
      <c r="S866" s="31"/>
      <c r="T866" s="32"/>
    </row>
    <row r="867" spans="12:20" x14ac:dyDescent="0.25">
      <c r="L867" s="31"/>
      <c r="M867" s="31"/>
      <c r="N867" s="31"/>
      <c r="O867" s="31"/>
      <c r="P867" s="31"/>
      <c r="Q867" s="31"/>
      <c r="R867" s="31"/>
      <c r="S867" s="31"/>
      <c r="T867" s="32"/>
    </row>
    <row r="868" spans="12:20" x14ac:dyDescent="0.25">
      <c r="L868" s="31"/>
      <c r="M868" s="31"/>
      <c r="N868" s="31"/>
      <c r="O868" s="31"/>
      <c r="P868" s="31"/>
      <c r="Q868" s="31"/>
      <c r="R868" s="31"/>
      <c r="S868" s="31"/>
      <c r="T868" s="32"/>
    </row>
    <row r="869" spans="12:20" x14ac:dyDescent="0.25">
      <c r="L869" s="31"/>
      <c r="M869" s="31"/>
      <c r="N869" s="31"/>
      <c r="O869" s="31"/>
      <c r="P869" s="31"/>
      <c r="Q869" s="31"/>
      <c r="R869" s="31"/>
      <c r="S869" s="31"/>
      <c r="T869" s="32"/>
    </row>
    <row r="870" spans="12:20" x14ac:dyDescent="0.25">
      <c r="L870" s="31"/>
      <c r="M870" s="31"/>
      <c r="N870" s="31"/>
      <c r="O870" s="31"/>
      <c r="P870" s="31"/>
      <c r="Q870" s="31"/>
      <c r="R870" s="31"/>
      <c r="S870" s="31"/>
      <c r="T870" s="32"/>
    </row>
    <row r="871" spans="12:20" x14ac:dyDescent="0.25">
      <c r="L871" s="31"/>
      <c r="M871" s="31"/>
      <c r="N871" s="31"/>
      <c r="O871" s="31"/>
      <c r="P871" s="31"/>
      <c r="Q871" s="31"/>
      <c r="R871" s="31"/>
      <c r="S871" s="31"/>
      <c r="T871" s="32"/>
    </row>
    <row r="872" spans="12:20" x14ac:dyDescent="0.25">
      <c r="L872" s="31"/>
      <c r="M872" s="31"/>
      <c r="N872" s="31"/>
      <c r="O872" s="31"/>
      <c r="P872" s="31"/>
      <c r="Q872" s="31"/>
      <c r="R872" s="31"/>
      <c r="S872" s="31"/>
      <c r="T872" s="32"/>
    </row>
    <row r="873" spans="12:20" x14ac:dyDescent="0.25">
      <c r="L873" s="31"/>
      <c r="M873" s="31"/>
      <c r="N873" s="31"/>
      <c r="O873" s="31"/>
      <c r="P873" s="31"/>
      <c r="Q873" s="31"/>
      <c r="R873" s="31"/>
      <c r="S873" s="31"/>
      <c r="T873" s="32"/>
    </row>
    <row r="874" spans="12:20" x14ac:dyDescent="0.25">
      <c r="L874" s="31"/>
      <c r="M874" s="31"/>
      <c r="N874" s="31"/>
      <c r="O874" s="31"/>
      <c r="P874" s="31"/>
      <c r="Q874" s="31"/>
      <c r="R874" s="31"/>
      <c r="S874" s="31"/>
      <c r="T874" s="32"/>
    </row>
    <row r="875" spans="12:20" x14ac:dyDescent="0.25">
      <c r="L875" s="31"/>
      <c r="M875" s="31"/>
      <c r="N875" s="31"/>
      <c r="O875" s="31"/>
      <c r="P875" s="31"/>
      <c r="Q875" s="31"/>
      <c r="R875" s="31"/>
      <c r="S875" s="31"/>
      <c r="T875" s="32"/>
    </row>
    <row r="876" spans="12:20" x14ac:dyDescent="0.25">
      <c r="L876" s="31"/>
      <c r="M876" s="31"/>
      <c r="N876" s="31"/>
      <c r="O876" s="31"/>
      <c r="P876" s="31"/>
      <c r="Q876" s="31"/>
      <c r="R876" s="31"/>
      <c r="S876" s="31"/>
      <c r="T876" s="32"/>
    </row>
    <row r="877" spans="12:20" x14ac:dyDescent="0.25">
      <c r="L877" s="31"/>
      <c r="M877" s="31"/>
      <c r="N877" s="31"/>
      <c r="O877" s="31"/>
      <c r="P877" s="31"/>
      <c r="Q877" s="31"/>
      <c r="R877" s="31"/>
      <c r="S877" s="31"/>
      <c r="T877" s="32"/>
    </row>
    <row r="878" spans="12:20" x14ac:dyDescent="0.25">
      <c r="L878" s="31"/>
      <c r="M878" s="31"/>
      <c r="N878" s="31"/>
      <c r="O878" s="31"/>
      <c r="P878" s="31"/>
      <c r="Q878" s="31"/>
      <c r="R878" s="31"/>
      <c r="S878" s="31"/>
      <c r="T878" s="32"/>
    </row>
    <row r="879" spans="12:20" x14ac:dyDescent="0.25">
      <c r="L879" s="31"/>
      <c r="M879" s="31"/>
      <c r="N879" s="31"/>
      <c r="O879" s="31"/>
      <c r="P879" s="31"/>
      <c r="Q879" s="31"/>
      <c r="R879" s="31"/>
      <c r="S879" s="31"/>
      <c r="T879" s="32"/>
    </row>
    <row r="880" spans="12:20" x14ac:dyDescent="0.25">
      <c r="L880" s="31"/>
      <c r="M880" s="31"/>
      <c r="N880" s="31"/>
      <c r="O880" s="31"/>
      <c r="P880" s="31"/>
      <c r="Q880" s="31"/>
      <c r="R880" s="31"/>
      <c r="S880" s="31"/>
      <c r="T880" s="32"/>
    </row>
    <row r="881" spans="12:20" x14ac:dyDescent="0.25">
      <c r="L881" s="31"/>
      <c r="M881" s="31"/>
      <c r="N881" s="31"/>
      <c r="O881" s="31"/>
      <c r="P881" s="31"/>
      <c r="Q881" s="31"/>
      <c r="R881" s="31"/>
      <c r="S881" s="31"/>
      <c r="T881" s="32"/>
    </row>
    <row r="882" spans="12:20" x14ac:dyDescent="0.25">
      <c r="L882" s="31"/>
      <c r="M882" s="31"/>
      <c r="N882" s="31"/>
      <c r="O882" s="31"/>
      <c r="P882" s="31"/>
      <c r="Q882" s="31"/>
      <c r="R882" s="31"/>
      <c r="S882" s="31"/>
      <c r="T882" s="32"/>
    </row>
    <row r="883" spans="12:20" x14ac:dyDescent="0.25">
      <c r="L883" s="31"/>
      <c r="M883" s="31"/>
      <c r="N883" s="31"/>
      <c r="O883" s="31"/>
      <c r="P883" s="31"/>
      <c r="Q883" s="31"/>
      <c r="R883" s="31"/>
      <c r="S883" s="31"/>
      <c r="T883" s="32"/>
    </row>
    <row r="884" spans="12:20" x14ac:dyDescent="0.25">
      <c r="L884" s="31"/>
      <c r="M884" s="31"/>
      <c r="N884" s="31"/>
      <c r="O884" s="31"/>
      <c r="P884" s="31"/>
      <c r="Q884" s="31"/>
      <c r="R884" s="31"/>
      <c r="S884" s="31"/>
      <c r="T884" s="32"/>
    </row>
    <row r="885" spans="12:20" x14ac:dyDescent="0.25">
      <c r="L885" s="31"/>
      <c r="M885" s="31"/>
      <c r="N885" s="31"/>
      <c r="O885" s="31"/>
      <c r="P885" s="31"/>
      <c r="Q885" s="31"/>
      <c r="R885" s="31"/>
      <c r="S885" s="31"/>
      <c r="T885" s="32"/>
    </row>
    <row r="886" spans="12:20" x14ac:dyDescent="0.25">
      <c r="L886" s="31"/>
      <c r="M886" s="31"/>
      <c r="N886" s="31"/>
      <c r="O886" s="31"/>
      <c r="P886" s="31"/>
      <c r="Q886" s="31"/>
      <c r="R886" s="31"/>
      <c r="S886" s="31"/>
      <c r="T886" s="32"/>
    </row>
    <row r="887" spans="12:20" x14ac:dyDescent="0.25">
      <c r="L887" s="31"/>
      <c r="M887" s="31"/>
      <c r="N887" s="31"/>
      <c r="O887" s="31"/>
      <c r="P887" s="31"/>
      <c r="Q887" s="31"/>
      <c r="R887" s="31"/>
      <c r="S887" s="31"/>
      <c r="T887" s="32"/>
    </row>
    <row r="888" spans="12:20" x14ac:dyDescent="0.25">
      <c r="L888" s="31"/>
      <c r="M888" s="31"/>
      <c r="N888" s="31"/>
      <c r="O888" s="31"/>
      <c r="P888" s="31"/>
      <c r="Q888" s="31"/>
      <c r="R888" s="31"/>
      <c r="S888" s="31"/>
      <c r="T888" s="32"/>
    </row>
    <row r="889" spans="12:20" x14ac:dyDescent="0.25">
      <c r="L889" s="31"/>
      <c r="M889" s="31"/>
      <c r="N889" s="31"/>
      <c r="O889" s="31"/>
      <c r="P889" s="31"/>
      <c r="Q889" s="31"/>
      <c r="R889" s="31"/>
      <c r="S889" s="31"/>
      <c r="T889" s="32"/>
    </row>
    <row r="890" spans="12:20" x14ac:dyDescent="0.25">
      <c r="L890" s="31"/>
      <c r="M890" s="31"/>
      <c r="N890" s="31"/>
      <c r="O890" s="31"/>
      <c r="P890" s="31"/>
      <c r="Q890" s="31"/>
      <c r="R890" s="31"/>
      <c r="S890" s="31"/>
      <c r="T890" s="32"/>
    </row>
    <row r="891" spans="12:20" x14ac:dyDescent="0.25">
      <c r="L891" s="31"/>
      <c r="M891" s="31"/>
      <c r="N891" s="31"/>
      <c r="O891" s="31"/>
      <c r="P891" s="31"/>
      <c r="Q891" s="31"/>
      <c r="R891" s="31"/>
      <c r="S891" s="31"/>
      <c r="T891" s="32"/>
    </row>
    <row r="892" spans="12:20" x14ac:dyDescent="0.25">
      <c r="L892" s="31"/>
      <c r="M892" s="31"/>
      <c r="N892" s="31"/>
      <c r="O892" s="31"/>
      <c r="P892" s="31"/>
      <c r="Q892" s="31"/>
      <c r="R892" s="31"/>
      <c r="S892" s="31"/>
      <c r="T892" s="32"/>
    </row>
    <row r="893" spans="12:20" x14ac:dyDescent="0.25">
      <c r="L893" s="31"/>
      <c r="M893" s="31"/>
      <c r="N893" s="31"/>
      <c r="O893" s="31"/>
      <c r="P893" s="31"/>
      <c r="Q893" s="31"/>
      <c r="R893" s="31"/>
      <c r="S893" s="31"/>
      <c r="T893" s="32"/>
    </row>
    <row r="894" spans="12:20" x14ac:dyDescent="0.25">
      <c r="L894" s="31"/>
      <c r="M894" s="31"/>
      <c r="N894" s="31"/>
      <c r="O894" s="31"/>
      <c r="P894" s="31"/>
      <c r="Q894" s="31"/>
      <c r="R894" s="31"/>
      <c r="S894" s="31"/>
      <c r="T894" s="32"/>
    </row>
    <row r="895" spans="12:20" x14ac:dyDescent="0.25">
      <c r="L895" s="31"/>
      <c r="M895" s="31"/>
      <c r="N895" s="31"/>
      <c r="O895" s="31"/>
      <c r="P895" s="31"/>
      <c r="Q895" s="31"/>
      <c r="R895" s="31"/>
      <c r="S895" s="31"/>
      <c r="T895" s="32"/>
    </row>
    <row r="896" spans="12:20" x14ac:dyDescent="0.25">
      <c r="L896" s="31"/>
      <c r="M896" s="31"/>
      <c r="N896" s="31"/>
      <c r="O896" s="31"/>
      <c r="P896" s="31"/>
      <c r="Q896" s="31"/>
      <c r="R896" s="31"/>
      <c r="S896" s="31"/>
      <c r="T896" s="32"/>
    </row>
    <row r="897" spans="12:20" x14ac:dyDescent="0.25">
      <c r="L897" s="31"/>
      <c r="M897" s="31"/>
      <c r="N897" s="31"/>
      <c r="O897" s="31"/>
      <c r="P897" s="31"/>
      <c r="Q897" s="31"/>
      <c r="R897" s="31"/>
      <c r="S897" s="31"/>
      <c r="T897" s="32"/>
    </row>
    <row r="898" spans="12:20" x14ac:dyDescent="0.25">
      <c r="L898" s="31"/>
      <c r="M898" s="31"/>
      <c r="N898" s="31"/>
      <c r="O898" s="31"/>
      <c r="P898" s="31"/>
      <c r="Q898" s="31"/>
      <c r="R898" s="31"/>
      <c r="S898" s="31"/>
      <c r="T898" s="32"/>
    </row>
    <row r="899" spans="12:20" x14ac:dyDescent="0.25">
      <c r="L899" s="31"/>
      <c r="M899" s="31"/>
      <c r="N899" s="31"/>
      <c r="O899" s="31"/>
      <c r="P899" s="31"/>
      <c r="Q899" s="31"/>
      <c r="R899" s="31"/>
      <c r="S899" s="31"/>
      <c r="T899" s="32"/>
    </row>
    <row r="900" spans="12:20" x14ac:dyDescent="0.25">
      <c r="L900" s="31"/>
      <c r="M900" s="31"/>
      <c r="N900" s="31"/>
      <c r="O900" s="31"/>
      <c r="P900" s="31"/>
      <c r="Q900" s="31"/>
      <c r="R900" s="31"/>
      <c r="S900" s="31"/>
      <c r="T900" s="32"/>
    </row>
    <row r="901" spans="12:20" x14ac:dyDescent="0.25">
      <c r="L901" s="31"/>
      <c r="M901" s="31"/>
      <c r="N901" s="31"/>
      <c r="O901" s="31"/>
      <c r="P901" s="31"/>
      <c r="Q901" s="31"/>
      <c r="R901" s="31"/>
      <c r="S901" s="31"/>
      <c r="T901" s="32"/>
    </row>
    <row r="902" spans="12:20" x14ac:dyDescent="0.25">
      <c r="L902" s="31"/>
      <c r="M902" s="31"/>
      <c r="N902" s="31"/>
      <c r="O902" s="31"/>
      <c r="P902" s="31"/>
      <c r="Q902" s="31"/>
      <c r="R902" s="31"/>
      <c r="S902" s="31"/>
      <c r="T902" s="32"/>
    </row>
    <row r="903" spans="12:20" x14ac:dyDescent="0.25">
      <c r="L903" s="31"/>
      <c r="M903" s="31"/>
      <c r="N903" s="31"/>
      <c r="O903" s="31"/>
      <c r="P903" s="31"/>
      <c r="Q903" s="31"/>
      <c r="R903" s="31"/>
      <c r="S903" s="31"/>
      <c r="T903" s="32"/>
    </row>
    <row r="904" spans="12:20" x14ac:dyDescent="0.25">
      <c r="L904" s="31"/>
      <c r="M904" s="31"/>
      <c r="N904" s="31"/>
      <c r="O904" s="31"/>
      <c r="P904" s="31"/>
      <c r="Q904" s="31"/>
      <c r="R904" s="31"/>
      <c r="S904" s="31"/>
      <c r="T904" s="32"/>
    </row>
    <row r="905" spans="12:20" x14ac:dyDescent="0.25">
      <c r="L905" s="31"/>
      <c r="M905" s="31"/>
      <c r="N905" s="31"/>
      <c r="O905" s="31"/>
      <c r="P905" s="31"/>
      <c r="Q905" s="31"/>
      <c r="R905" s="31"/>
      <c r="S905" s="31"/>
      <c r="T905" s="32"/>
    </row>
    <row r="906" spans="12:20" x14ac:dyDescent="0.25">
      <c r="L906" s="31"/>
      <c r="M906" s="31"/>
      <c r="N906" s="31"/>
      <c r="O906" s="31"/>
      <c r="P906" s="31"/>
      <c r="Q906" s="31"/>
      <c r="R906" s="31"/>
      <c r="S906" s="31"/>
      <c r="T906" s="32"/>
    </row>
    <row r="907" spans="12:20" x14ac:dyDescent="0.25">
      <c r="L907" s="31"/>
      <c r="M907" s="31"/>
      <c r="N907" s="31"/>
      <c r="O907" s="31"/>
      <c r="P907" s="31"/>
      <c r="Q907" s="31"/>
      <c r="R907" s="31"/>
      <c r="S907" s="31"/>
      <c r="T907" s="32"/>
    </row>
    <row r="908" spans="12:20" x14ac:dyDescent="0.25">
      <c r="L908" s="31"/>
      <c r="M908" s="31"/>
      <c r="N908" s="31"/>
      <c r="O908" s="31"/>
      <c r="P908" s="31"/>
      <c r="Q908" s="31"/>
      <c r="R908" s="31"/>
      <c r="S908" s="31"/>
      <c r="T908" s="32"/>
    </row>
    <row r="909" spans="12:20" x14ac:dyDescent="0.25">
      <c r="L909" s="31"/>
      <c r="M909" s="31"/>
      <c r="N909" s="31"/>
      <c r="O909" s="31"/>
      <c r="P909" s="31"/>
      <c r="Q909" s="31"/>
      <c r="R909" s="31"/>
      <c r="S909" s="31"/>
      <c r="T909" s="32"/>
    </row>
    <row r="910" spans="12:20" x14ac:dyDescent="0.25">
      <c r="L910" s="31"/>
      <c r="M910" s="31"/>
      <c r="N910" s="31"/>
      <c r="O910" s="31"/>
      <c r="P910" s="31"/>
      <c r="Q910" s="31"/>
      <c r="R910" s="31"/>
      <c r="S910" s="31"/>
      <c r="T910" s="32"/>
    </row>
    <row r="911" spans="12:20" x14ac:dyDescent="0.25">
      <c r="L911" s="31"/>
      <c r="M911" s="31"/>
      <c r="N911" s="31"/>
      <c r="O911" s="31"/>
      <c r="P911" s="31"/>
      <c r="Q911" s="31"/>
      <c r="R911" s="31"/>
      <c r="S911" s="31"/>
      <c r="T911" s="32"/>
    </row>
    <row r="912" spans="12:20" x14ac:dyDescent="0.25">
      <c r="L912" s="31"/>
      <c r="M912" s="31"/>
      <c r="N912" s="31"/>
      <c r="O912" s="31"/>
      <c r="P912" s="31"/>
      <c r="Q912" s="31"/>
      <c r="R912" s="31"/>
      <c r="S912" s="31"/>
      <c r="T912" s="32"/>
    </row>
    <row r="913" spans="12:20" x14ac:dyDescent="0.25">
      <c r="L913" s="31"/>
      <c r="M913" s="31"/>
      <c r="N913" s="31"/>
      <c r="O913" s="31"/>
      <c r="P913" s="31"/>
      <c r="Q913" s="31"/>
      <c r="R913" s="31"/>
      <c r="S913" s="31"/>
      <c r="T913" s="32"/>
    </row>
    <row r="914" spans="12:20" x14ac:dyDescent="0.25">
      <c r="L914" s="31"/>
      <c r="M914" s="31"/>
      <c r="N914" s="31"/>
      <c r="O914" s="31"/>
      <c r="P914" s="31"/>
      <c r="Q914" s="31"/>
      <c r="R914" s="31"/>
      <c r="S914" s="31"/>
      <c r="T914" s="32"/>
    </row>
    <row r="915" spans="12:20" x14ac:dyDescent="0.25">
      <c r="L915" s="31"/>
      <c r="M915" s="31"/>
      <c r="N915" s="31"/>
      <c r="O915" s="31"/>
      <c r="P915" s="31"/>
      <c r="Q915" s="31"/>
      <c r="R915" s="31"/>
      <c r="S915" s="31"/>
      <c r="T915" s="32"/>
    </row>
    <row r="916" spans="12:20" x14ac:dyDescent="0.25">
      <c r="L916" s="31"/>
      <c r="M916" s="31"/>
      <c r="N916" s="31"/>
      <c r="O916" s="31"/>
      <c r="P916" s="31"/>
      <c r="Q916" s="31"/>
      <c r="R916" s="31"/>
      <c r="S916" s="31"/>
      <c r="T916" s="32"/>
    </row>
    <row r="917" spans="12:20" x14ac:dyDescent="0.25">
      <c r="L917" s="31"/>
      <c r="M917" s="31"/>
      <c r="N917" s="31"/>
      <c r="O917" s="31"/>
      <c r="P917" s="31"/>
      <c r="Q917" s="31"/>
      <c r="R917" s="31"/>
      <c r="S917" s="31"/>
      <c r="T917" s="32"/>
    </row>
    <row r="918" spans="12:20" x14ac:dyDescent="0.25">
      <c r="L918" s="31"/>
      <c r="M918" s="31"/>
      <c r="N918" s="31"/>
      <c r="O918" s="31"/>
      <c r="P918" s="31"/>
      <c r="Q918" s="31"/>
      <c r="R918" s="31"/>
      <c r="S918" s="31"/>
      <c r="T918" s="32"/>
    </row>
    <row r="919" spans="12:20" x14ac:dyDescent="0.25">
      <c r="L919" s="31"/>
      <c r="M919" s="31"/>
      <c r="N919" s="31"/>
      <c r="O919" s="31"/>
      <c r="P919" s="31"/>
      <c r="Q919" s="31"/>
      <c r="R919" s="31"/>
      <c r="S919" s="31"/>
      <c r="T919" s="32"/>
    </row>
    <row r="920" spans="12:20" x14ac:dyDescent="0.25">
      <c r="L920" s="31"/>
      <c r="M920" s="31"/>
      <c r="N920" s="31"/>
      <c r="O920" s="31"/>
      <c r="P920" s="31"/>
      <c r="Q920" s="31"/>
      <c r="R920" s="31"/>
      <c r="S920" s="31"/>
      <c r="T920" s="32"/>
    </row>
    <row r="921" spans="12:20" x14ac:dyDescent="0.25">
      <c r="L921" s="31"/>
      <c r="M921" s="31"/>
      <c r="N921" s="31"/>
      <c r="O921" s="31"/>
      <c r="P921" s="31"/>
      <c r="Q921" s="31"/>
      <c r="R921" s="31"/>
      <c r="S921" s="31"/>
      <c r="T921" s="32"/>
    </row>
    <row r="922" spans="12:20" x14ac:dyDescent="0.25">
      <c r="L922" s="31"/>
      <c r="M922" s="31"/>
      <c r="N922" s="31"/>
      <c r="O922" s="31"/>
      <c r="P922" s="31"/>
      <c r="Q922" s="31"/>
      <c r="R922" s="31"/>
      <c r="S922" s="31"/>
      <c r="T922" s="32"/>
    </row>
    <row r="923" spans="12:20" x14ac:dyDescent="0.25">
      <c r="L923" s="31"/>
      <c r="M923" s="31"/>
      <c r="N923" s="31"/>
      <c r="O923" s="31"/>
      <c r="P923" s="31"/>
      <c r="Q923" s="31"/>
      <c r="R923" s="31"/>
      <c r="S923" s="31"/>
      <c r="T923" s="32"/>
    </row>
    <row r="924" spans="12:20" x14ac:dyDescent="0.25">
      <c r="L924" s="31"/>
      <c r="M924" s="31"/>
      <c r="N924" s="31"/>
      <c r="O924" s="31"/>
      <c r="P924" s="31"/>
      <c r="Q924" s="31"/>
      <c r="R924" s="31"/>
      <c r="S924" s="31"/>
      <c r="T924" s="32"/>
    </row>
    <row r="925" spans="12:20" x14ac:dyDescent="0.25">
      <c r="L925" s="31"/>
      <c r="M925" s="31"/>
      <c r="N925" s="31"/>
      <c r="O925" s="31"/>
      <c r="P925" s="31"/>
      <c r="Q925" s="31"/>
      <c r="R925" s="31"/>
      <c r="S925" s="31"/>
      <c r="T925" s="32"/>
    </row>
    <row r="926" spans="12:20" x14ac:dyDescent="0.25">
      <c r="L926" s="31"/>
      <c r="M926" s="31"/>
      <c r="N926" s="31"/>
      <c r="O926" s="31"/>
      <c r="P926" s="31"/>
      <c r="Q926" s="31"/>
      <c r="R926" s="31"/>
      <c r="S926" s="31"/>
      <c r="T926" s="32"/>
    </row>
    <row r="927" spans="12:20" x14ac:dyDescent="0.25">
      <c r="L927" s="31"/>
      <c r="M927" s="31"/>
      <c r="N927" s="31"/>
      <c r="O927" s="31"/>
      <c r="P927" s="31"/>
      <c r="Q927" s="31"/>
      <c r="R927" s="31"/>
      <c r="S927" s="31"/>
      <c r="T927" s="32"/>
    </row>
    <row r="928" spans="12:20" x14ac:dyDescent="0.25">
      <c r="L928" s="31"/>
      <c r="M928" s="31"/>
      <c r="N928" s="31"/>
      <c r="O928" s="31"/>
      <c r="P928" s="31"/>
      <c r="Q928" s="31"/>
      <c r="R928" s="31"/>
      <c r="S928" s="31"/>
      <c r="T928" s="32"/>
    </row>
    <row r="929" spans="12:20" x14ac:dyDescent="0.25">
      <c r="L929" s="31"/>
      <c r="M929" s="31"/>
      <c r="N929" s="31"/>
      <c r="O929" s="31"/>
      <c r="P929" s="31"/>
      <c r="Q929" s="31"/>
      <c r="R929" s="31"/>
      <c r="S929" s="31"/>
      <c r="T929" s="32"/>
    </row>
    <row r="930" spans="12:20" x14ac:dyDescent="0.25">
      <c r="L930" s="31"/>
      <c r="M930" s="31"/>
      <c r="N930" s="31"/>
      <c r="O930" s="31"/>
      <c r="P930" s="31"/>
      <c r="Q930" s="31"/>
      <c r="R930" s="31"/>
      <c r="S930" s="31"/>
      <c r="T930" s="32"/>
    </row>
    <row r="931" spans="12:20" x14ac:dyDescent="0.25">
      <c r="L931" s="31"/>
      <c r="M931" s="31"/>
      <c r="N931" s="31"/>
      <c r="O931" s="31"/>
      <c r="P931" s="31"/>
      <c r="Q931" s="31"/>
      <c r="R931" s="31"/>
      <c r="S931" s="31"/>
      <c r="T931" s="32"/>
    </row>
    <row r="932" spans="12:20" x14ac:dyDescent="0.25">
      <c r="L932" s="31"/>
      <c r="M932" s="31"/>
      <c r="N932" s="31"/>
      <c r="O932" s="31"/>
      <c r="P932" s="31"/>
      <c r="Q932" s="31"/>
      <c r="R932" s="31"/>
      <c r="S932" s="31"/>
      <c r="T932" s="32"/>
    </row>
    <row r="933" spans="12:20" x14ac:dyDescent="0.25">
      <c r="L933" s="31"/>
      <c r="M933" s="31"/>
      <c r="N933" s="31"/>
      <c r="O933" s="31"/>
      <c r="P933" s="31"/>
      <c r="Q933" s="31"/>
      <c r="R933" s="31"/>
      <c r="S933" s="31"/>
      <c r="T933" s="32"/>
    </row>
    <row r="934" spans="12:20" x14ac:dyDescent="0.25">
      <c r="L934" s="31"/>
      <c r="M934" s="31"/>
      <c r="N934" s="31"/>
      <c r="O934" s="31"/>
      <c r="P934" s="31"/>
      <c r="Q934" s="31"/>
      <c r="R934" s="31"/>
      <c r="S934" s="31"/>
      <c r="T934" s="32"/>
    </row>
    <row r="935" spans="12:20" x14ac:dyDescent="0.25">
      <c r="L935" s="31"/>
      <c r="M935" s="31"/>
      <c r="N935" s="31"/>
      <c r="O935" s="31"/>
      <c r="P935" s="31"/>
      <c r="Q935" s="31"/>
      <c r="R935" s="31"/>
      <c r="S935" s="31"/>
      <c r="T935" s="32"/>
    </row>
    <row r="936" spans="12:20" x14ac:dyDescent="0.25">
      <c r="L936" s="31"/>
      <c r="M936" s="31"/>
      <c r="N936" s="31"/>
      <c r="O936" s="31"/>
      <c r="P936" s="31"/>
      <c r="Q936" s="31"/>
      <c r="R936" s="31"/>
      <c r="S936" s="31"/>
      <c r="T936" s="32"/>
    </row>
    <row r="937" spans="12:20" x14ac:dyDescent="0.25">
      <c r="L937" s="31"/>
      <c r="M937" s="31"/>
      <c r="N937" s="31"/>
      <c r="O937" s="31"/>
      <c r="P937" s="31"/>
      <c r="Q937" s="31"/>
      <c r="R937" s="31"/>
      <c r="S937" s="31"/>
      <c r="T937" s="32"/>
    </row>
    <row r="938" spans="12:20" x14ac:dyDescent="0.25">
      <c r="L938" s="31"/>
      <c r="M938" s="31"/>
      <c r="N938" s="31"/>
      <c r="O938" s="31"/>
      <c r="P938" s="31"/>
      <c r="Q938" s="31"/>
      <c r="R938" s="31"/>
      <c r="S938" s="31"/>
      <c r="T938" s="32"/>
    </row>
    <row r="939" spans="12:20" x14ac:dyDescent="0.25">
      <c r="L939" s="31"/>
      <c r="M939" s="31"/>
      <c r="N939" s="31"/>
      <c r="O939" s="31"/>
      <c r="P939" s="31"/>
      <c r="Q939" s="31"/>
      <c r="R939" s="31"/>
      <c r="S939" s="31"/>
      <c r="T939" s="32"/>
    </row>
    <row r="940" spans="12:20" x14ac:dyDescent="0.25">
      <c r="L940" s="31"/>
      <c r="M940" s="31"/>
      <c r="N940" s="31"/>
      <c r="O940" s="31"/>
      <c r="P940" s="31"/>
      <c r="Q940" s="31"/>
      <c r="R940" s="31"/>
      <c r="S940" s="31"/>
      <c r="T940" s="32"/>
    </row>
    <row r="941" spans="12:20" x14ac:dyDescent="0.25">
      <c r="L941" s="31"/>
      <c r="M941" s="31"/>
      <c r="N941" s="31"/>
      <c r="O941" s="31"/>
      <c r="P941" s="31"/>
      <c r="Q941" s="31"/>
      <c r="R941" s="31"/>
      <c r="S941" s="31"/>
      <c r="T941" s="32"/>
    </row>
    <row r="942" spans="12:20" x14ac:dyDescent="0.25">
      <c r="L942" s="31"/>
      <c r="M942" s="31"/>
      <c r="N942" s="31"/>
      <c r="O942" s="31"/>
      <c r="P942" s="31"/>
      <c r="Q942" s="31"/>
      <c r="R942" s="31"/>
      <c r="S942" s="31"/>
      <c r="T942" s="32"/>
    </row>
    <row r="943" spans="12:20" x14ac:dyDescent="0.25">
      <c r="L943" s="31"/>
      <c r="M943" s="31"/>
      <c r="N943" s="31"/>
      <c r="O943" s="31"/>
      <c r="P943" s="31"/>
      <c r="Q943" s="31"/>
      <c r="R943" s="31"/>
      <c r="S943" s="31"/>
      <c r="T943" s="32"/>
    </row>
    <row r="944" spans="12:20" x14ac:dyDescent="0.25">
      <c r="L944" s="31"/>
      <c r="M944" s="31"/>
      <c r="N944" s="31"/>
      <c r="O944" s="31"/>
      <c r="P944" s="31"/>
      <c r="Q944" s="31"/>
      <c r="R944" s="31"/>
      <c r="S944" s="31"/>
      <c r="T944" s="32"/>
    </row>
    <row r="945" spans="12:20" x14ac:dyDescent="0.25">
      <c r="L945" s="31"/>
      <c r="M945" s="31"/>
      <c r="N945" s="31"/>
      <c r="O945" s="31"/>
      <c r="P945" s="31"/>
      <c r="Q945" s="31"/>
      <c r="R945" s="31"/>
      <c r="S945" s="31"/>
      <c r="T945" s="32"/>
    </row>
    <row r="946" spans="12:20" x14ac:dyDescent="0.25">
      <c r="L946" s="31"/>
      <c r="M946" s="31"/>
      <c r="N946" s="31"/>
      <c r="O946" s="31"/>
      <c r="P946" s="31"/>
      <c r="Q946" s="31"/>
      <c r="R946" s="31"/>
      <c r="S946" s="31"/>
      <c r="T946" s="32"/>
    </row>
    <row r="947" spans="12:20" x14ac:dyDescent="0.25">
      <c r="L947" s="31"/>
      <c r="M947" s="31"/>
      <c r="N947" s="31"/>
      <c r="O947" s="31"/>
      <c r="P947" s="31"/>
      <c r="Q947" s="31"/>
      <c r="R947" s="31"/>
      <c r="S947" s="31"/>
      <c r="T947" s="32"/>
    </row>
    <row r="948" spans="12:20" x14ac:dyDescent="0.25">
      <c r="L948" s="31"/>
      <c r="M948" s="31"/>
      <c r="N948" s="31"/>
      <c r="O948" s="31"/>
      <c r="P948" s="31"/>
      <c r="Q948" s="31"/>
      <c r="R948" s="31"/>
      <c r="S948" s="31"/>
      <c r="T948" s="32"/>
    </row>
    <row r="949" spans="12:20" x14ac:dyDescent="0.25">
      <c r="L949" s="31"/>
      <c r="M949" s="31"/>
      <c r="N949" s="31"/>
      <c r="O949" s="31"/>
      <c r="P949" s="31"/>
      <c r="Q949" s="31"/>
      <c r="R949" s="31"/>
      <c r="S949" s="31"/>
      <c r="T949" s="32"/>
    </row>
    <row r="950" spans="12:20" x14ac:dyDescent="0.25">
      <c r="L950" s="31"/>
      <c r="M950" s="31"/>
      <c r="N950" s="31"/>
      <c r="O950" s="31"/>
      <c r="P950" s="31"/>
      <c r="Q950" s="31"/>
      <c r="R950" s="31"/>
      <c r="S950" s="31"/>
      <c r="T950" s="32"/>
    </row>
    <row r="951" spans="12:20" x14ac:dyDescent="0.25">
      <c r="L951" s="31"/>
      <c r="M951" s="31"/>
      <c r="N951" s="31"/>
      <c r="O951" s="31"/>
      <c r="P951" s="31"/>
      <c r="Q951" s="31"/>
      <c r="R951" s="31"/>
      <c r="S951" s="31"/>
      <c r="T951" s="32"/>
    </row>
    <row r="952" spans="12:20" x14ac:dyDescent="0.25">
      <c r="L952" s="31"/>
      <c r="M952" s="31"/>
      <c r="N952" s="31"/>
      <c r="O952" s="31"/>
      <c r="P952" s="31"/>
      <c r="Q952" s="31"/>
      <c r="R952" s="31"/>
      <c r="S952" s="31"/>
      <c r="T952" s="32"/>
    </row>
    <row r="953" spans="12:20" x14ac:dyDescent="0.25">
      <c r="L953" s="31"/>
      <c r="M953" s="31"/>
      <c r="N953" s="31"/>
      <c r="O953" s="31"/>
      <c r="P953" s="31"/>
      <c r="Q953" s="31"/>
      <c r="R953" s="31"/>
      <c r="S953" s="31"/>
      <c r="T953" s="32"/>
    </row>
    <row r="954" spans="12:20" x14ac:dyDescent="0.25">
      <c r="L954" s="31"/>
      <c r="M954" s="31"/>
      <c r="N954" s="31"/>
      <c r="O954" s="31"/>
      <c r="P954" s="31"/>
      <c r="Q954" s="31"/>
      <c r="R954" s="31"/>
      <c r="S954" s="31"/>
      <c r="T954" s="32"/>
    </row>
    <row r="955" spans="12:20" x14ac:dyDescent="0.25">
      <c r="L955" s="31"/>
      <c r="M955" s="31"/>
      <c r="N955" s="31"/>
      <c r="O955" s="31"/>
      <c r="P955" s="31"/>
      <c r="Q955" s="31"/>
      <c r="R955" s="31"/>
      <c r="S955" s="31"/>
      <c r="T955" s="32"/>
    </row>
    <row r="956" spans="12:20" x14ac:dyDescent="0.25">
      <c r="L956" s="31"/>
      <c r="M956" s="31"/>
      <c r="N956" s="31"/>
      <c r="O956" s="31"/>
      <c r="P956" s="31"/>
      <c r="Q956" s="31"/>
      <c r="R956" s="31"/>
      <c r="S956" s="31"/>
      <c r="T956" s="32"/>
    </row>
    <row r="957" spans="12:20" x14ac:dyDescent="0.25">
      <c r="L957" s="31"/>
      <c r="M957" s="31"/>
      <c r="N957" s="31"/>
      <c r="O957" s="31"/>
      <c r="P957" s="31"/>
      <c r="Q957" s="31"/>
      <c r="R957" s="31"/>
      <c r="S957" s="31"/>
      <c r="T957" s="32"/>
    </row>
    <row r="958" spans="12:20" x14ac:dyDescent="0.25">
      <c r="L958" s="31"/>
      <c r="M958" s="31"/>
      <c r="N958" s="31"/>
      <c r="O958" s="31"/>
      <c r="P958" s="31"/>
      <c r="Q958" s="31"/>
      <c r="R958" s="31"/>
      <c r="S958" s="31"/>
      <c r="T958" s="32"/>
    </row>
    <row r="959" spans="12:20" x14ac:dyDescent="0.25">
      <c r="L959" s="31"/>
      <c r="M959" s="31"/>
      <c r="N959" s="31"/>
      <c r="O959" s="31"/>
      <c r="P959" s="31"/>
      <c r="Q959" s="31"/>
      <c r="R959" s="31"/>
      <c r="S959" s="31"/>
      <c r="T959" s="32"/>
    </row>
    <row r="960" spans="12:20" x14ac:dyDescent="0.25">
      <c r="L960" s="31"/>
      <c r="M960" s="31"/>
      <c r="N960" s="31"/>
      <c r="O960" s="31"/>
      <c r="P960" s="31"/>
      <c r="Q960" s="31"/>
      <c r="R960" s="31"/>
      <c r="S960" s="31"/>
      <c r="T960" s="32"/>
    </row>
    <row r="961" spans="12:20" x14ac:dyDescent="0.25">
      <c r="L961" s="31"/>
      <c r="M961" s="31"/>
      <c r="N961" s="31"/>
      <c r="O961" s="31"/>
      <c r="P961" s="31"/>
      <c r="Q961" s="31"/>
      <c r="R961" s="31"/>
      <c r="S961" s="31"/>
      <c r="T961" s="32"/>
    </row>
    <row r="962" spans="12:20" x14ac:dyDescent="0.25">
      <c r="L962" s="31"/>
      <c r="M962" s="31"/>
      <c r="N962" s="31"/>
      <c r="O962" s="31"/>
      <c r="P962" s="31"/>
      <c r="Q962" s="31"/>
      <c r="R962" s="31"/>
      <c r="S962" s="31"/>
      <c r="T962" s="32"/>
    </row>
    <row r="963" spans="12:20" x14ac:dyDescent="0.25">
      <c r="L963" s="31"/>
      <c r="M963" s="31"/>
      <c r="N963" s="31"/>
      <c r="O963" s="31"/>
      <c r="P963" s="31"/>
      <c r="Q963" s="31"/>
      <c r="R963" s="31"/>
      <c r="S963" s="31"/>
      <c r="T963" s="32"/>
    </row>
    <row r="964" spans="12:20" x14ac:dyDescent="0.25">
      <c r="L964" s="31"/>
      <c r="M964" s="31"/>
      <c r="N964" s="31"/>
      <c r="O964" s="31"/>
      <c r="P964" s="31"/>
      <c r="Q964" s="31"/>
      <c r="R964" s="31"/>
      <c r="S964" s="31"/>
      <c r="T964" s="32"/>
    </row>
    <row r="965" spans="12:20" x14ac:dyDescent="0.25">
      <c r="L965" s="31"/>
      <c r="M965" s="31"/>
      <c r="N965" s="31"/>
      <c r="O965" s="31"/>
      <c r="P965" s="31"/>
      <c r="Q965" s="31"/>
      <c r="R965" s="31"/>
      <c r="S965" s="31"/>
      <c r="T965" s="32"/>
    </row>
    <row r="966" spans="12:20" x14ac:dyDescent="0.25">
      <c r="L966" s="31"/>
      <c r="M966" s="31"/>
      <c r="N966" s="31"/>
      <c r="O966" s="31"/>
      <c r="P966" s="31"/>
      <c r="Q966" s="31"/>
      <c r="R966" s="31"/>
      <c r="S966" s="31"/>
      <c r="T966" s="32"/>
    </row>
    <row r="967" spans="12:20" x14ac:dyDescent="0.25">
      <c r="L967" s="31"/>
      <c r="M967" s="31"/>
      <c r="N967" s="31"/>
      <c r="O967" s="31"/>
      <c r="P967" s="31"/>
      <c r="Q967" s="31"/>
      <c r="R967" s="31"/>
      <c r="S967" s="31"/>
      <c r="T967" s="32"/>
    </row>
    <row r="968" spans="12:20" x14ac:dyDescent="0.25">
      <c r="L968" s="31"/>
      <c r="M968" s="31"/>
      <c r="N968" s="31"/>
      <c r="O968" s="31"/>
      <c r="P968" s="31"/>
      <c r="Q968" s="31"/>
      <c r="R968" s="31"/>
      <c r="S968" s="31"/>
      <c r="T968" s="32"/>
    </row>
    <row r="969" spans="12:20" x14ac:dyDescent="0.25">
      <c r="L969" s="31"/>
      <c r="M969" s="31"/>
      <c r="N969" s="31"/>
      <c r="O969" s="31"/>
      <c r="P969" s="31"/>
      <c r="Q969" s="31"/>
      <c r="R969" s="31"/>
      <c r="S969" s="31"/>
      <c r="T969" s="32"/>
    </row>
    <row r="970" spans="12:20" x14ac:dyDescent="0.25">
      <c r="L970" s="31"/>
      <c r="M970" s="31"/>
      <c r="N970" s="31"/>
      <c r="O970" s="31"/>
      <c r="P970" s="31"/>
      <c r="Q970" s="31"/>
      <c r="R970" s="31"/>
      <c r="S970" s="31"/>
      <c r="T970" s="32"/>
    </row>
    <row r="971" spans="12:20" x14ac:dyDescent="0.25">
      <c r="L971" s="31"/>
      <c r="M971" s="31"/>
      <c r="N971" s="31"/>
      <c r="O971" s="31"/>
      <c r="P971" s="31"/>
      <c r="Q971" s="31"/>
      <c r="R971" s="31"/>
      <c r="S971" s="31"/>
      <c r="T971" s="32"/>
    </row>
    <row r="972" spans="12:20" x14ac:dyDescent="0.25">
      <c r="L972" s="31"/>
      <c r="M972" s="31"/>
      <c r="N972" s="31"/>
      <c r="O972" s="31"/>
      <c r="P972" s="31"/>
      <c r="Q972" s="31"/>
      <c r="R972" s="31"/>
      <c r="S972" s="31"/>
      <c r="T972" s="32"/>
    </row>
    <row r="973" spans="12:20" x14ac:dyDescent="0.25">
      <c r="L973" s="31"/>
      <c r="M973" s="31"/>
      <c r="N973" s="31"/>
      <c r="O973" s="31"/>
      <c r="P973" s="31"/>
      <c r="Q973" s="31"/>
      <c r="R973" s="31"/>
      <c r="S973" s="31"/>
      <c r="T973" s="32"/>
    </row>
    <row r="974" spans="12:20" x14ac:dyDescent="0.25">
      <c r="L974" s="31"/>
      <c r="M974" s="31"/>
      <c r="N974" s="31"/>
      <c r="O974" s="31"/>
      <c r="P974" s="31"/>
      <c r="Q974" s="31"/>
      <c r="R974" s="31"/>
      <c r="S974" s="31"/>
      <c r="T974" s="32"/>
    </row>
    <row r="975" spans="12:20" x14ac:dyDescent="0.25">
      <c r="L975" s="31"/>
      <c r="M975" s="31"/>
      <c r="N975" s="31"/>
      <c r="O975" s="31"/>
      <c r="P975" s="31"/>
      <c r="Q975" s="31"/>
      <c r="R975" s="31"/>
      <c r="S975" s="31"/>
      <c r="T975" s="32"/>
    </row>
    <row r="976" spans="12:20" x14ac:dyDescent="0.25">
      <c r="L976" s="31"/>
      <c r="M976" s="31"/>
      <c r="N976" s="31"/>
      <c r="O976" s="31"/>
      <c r="P976" s="31"/>
      <c r="Q976" s="31"/>
      <c r="R976" s="31"/>
      <c r="S976" s="31"/>
      <c r="T976" s="32"/>
    </row>
    <row r="977" spans="12:20" x14ac:dyDescent="0.25">
      <c r="L977" s="31"/>
      <c r="M977" s="31"/>
      <c r="N977" s="31"/>
      <c r="O977" s="31"/>
      <c r="P977" s="31"/>
      <c r="Q977" s="31"/>
      <c r="R977" s="31"/>
      <c r="S977" s="31"/>
      <c r="T977" s="32"/>
    </row>
    <row r="978" spans="12:20" x14ac:dyDescent="0.25">
      <c r="L978" s="31"/>
      <c r="M978" s="31"/>
      <c r="N978" s="31"/>
      <c r="O978" s="31"/>
      <c r="P978" s="31"/>
      <c r="Q978" s="31"/>
      <c r="R978" s="31"/>
      <c r="S978" s="31"/>
      <c r="T978" s="32"/>
    </row>
    <row r="979" spans="12:20" x14ac:dyDescent="0.25">
      <c r="L979" s="31"/>
      <c r="M979" s="31"/>
      <c r="N979" s="31"/>
      <c r="O979" s="31"/>
      <c r="P979" s="31"/>
      <c r="Q979" s="31"/>
      <c r="R979" s="31"/>
      <c r="S979" s="31"/>
      <c r="T979" s="32"/>
    </row>
    <row r="980" spans="12:20" x14ac:dyDescent="0.25">
      <c r="L980" s="31"/>
      <c r="M980" s="31"/>
      <c r="N980" s="31"/>
      <c r="O980" s="31"/>
      <c r="P980" s="31"/>
      <c r="Q980" s="31"/>
      <c r="R980" s="31"/>
      <c r="S980" s="31"/>
      <c r="T980" s="32"/>
    </row>
    <row r="981" spans="12:20" x14ac:dyDescent="0.25">
      <c r="L981" s="31"/>
      <c r="M981" s="31"/>
      <c r="N981" s="31"/>
      <c r="O981" s="31"/>
      <c r="P981" s="31"/>
      <c r="Q981" s="31"/>
      <c r="R981" s="31"/>
      <c r="S981" s="31"/>
      <c r="T981" s="32"/>
    </row>
    <row r="982" spans="12:20" x14ac:dyDescent="0.25">
      <c r="L982" s="31"/>
      <c r="M982" s="31"/>
      <c r="N982" s="31"/>
      <c r="O982" s="31"/>
      <c r="P982" s="31"/>
      <c r="Q982" s="31"/>
      <c r="R982" s="31"/>
      <c r="S982" s="31"/>
      <c r="T982" s="32"/>
    </row>
    <row r="983" spans="12:20" x14ac:dyDescent="0.25">
      <c r="L983" s="31"/>
      <c r="M983" s="31"/>
      <c r="N983" s="31"/>
      <c r="O983" s="31"/>
      <c r="P983" s="31"/>
      <c r="Q983" s="31"/>
      <c r="R983" s="31"/>
      <c r="S983" s="31"/>
      <c r="T983" s="32"/>
    </row>
    <row r="984" spans="12:20" x14ac:dyDescent="0.25">
      <c r="L984" s="31"/>
      <c r="M984" s="31"/>
      <c r="N984" s="31"/>
      <c r="O984" s="31"/>
      <c r="P984" s="31"/>
      <c r="Q984" s="31"/>
      <c r="R984" s="31"/>
      <c r="S984" s="31"/>
      <c r="T984" s="32"/>
    </row>
    <row r="985" spans="12:20" x14ac:dyDescent="0.25">
      <c r="L985" s="31"/>
      <c r="M985" s="31"/>
      <c r="N985" s="31"/>
      <c r="O985" s="31"/>
      <c r="P985" s="31"/>
      <c r="Q985" s="31"/>
      <c r="R985" s="31"/>
      <c r="S985" s="31"/>
      <c r="T985" s="32"/>
    </row>
    <row r="986" spans="12:20" x14ac:dyDescent="0.25">
      <c r="L986" s="31"/>
      <c r="M986" s="31"/>
      <c r="N986" s="31"/>
      <c r="O986" s="31"/>
      <c r="P986" s="31"/>
      <c r="Q986" s="31"/>
      <c r="R986" s="31"/>
      <c r="S986" s="31"/>
      <c r="T986" s="32"/>
    </row>
    <row r="987" spans="12:20" x14ac:dyDescent="0.25">
      <c r="L987" s="31"/>
      <c r="M987" s="31"/>
      <c r="N987" s="31"/>
      <c r="O987" s="31"/>
      <c r="P987" s="31"/>
      <c r="Q987" s="31"/>
      <c r="R987" s="31"/>
      <c r="S987" s="31"/>
      <c r="T987" s="32"/>
    </row>
    <row r="988" spans="12:20" x14ac:dyDescent="0.25">
      <c r="L988" s="31"/>
      <c r="M988" s="31"/>
      <c r="N988" s="31"/>
      <c r="O988" s="31"/>
      <c r="P988" s="31"/>
      <c r="Q988" s="31"/>
      <c r="R988" s="31"/>
      <c r="S988" s="31"/>
      <c r="T988" s="32"/>
    </row>
    <row r="989" spans="12:20" x14ac:dyDescent="0.25">
      <c r="L989" s="31"/>
      <c r="M989" s="31"/>
      <c r="N989" s="31"/>
      <c r="O989" s="31"/>
      <c r="P989" s="31"/>
      <c r="Q989" s="31"/>
      <c r="R989" s="31"/>
      <c r="S989" s="31"/>
      <c r="T989" s="32"/>
    </row>
    <row r="990" spans="12:20" x14ac:dyDescent="0.25">
      <c r="L990" s="31"/>
      <c r="M990" s="31"/>
      <c r="N990" s="31"/>
      <c r="O990" s="31"/>
      <c r="P990" s="31"/>
      <c r="Q990" s="31"/>
      <c r="R990" s="31"/>
      <c r="S990" s="31"/>
      <c r="T990" s="32"/>
    </row>
    <row r="991" spans="12:20" x14ac:dyDescent="0.25">
      <c r="L991" s="31"/>
      <c r="M991" s="31"/>
      <c r="N991" s="31"/>
      <c r="O991" s="31"/>
      <c r="P991" s="31"/>
      <c r="Q991" s="31"/>
      <c r="R991" s="31"/>
      <c r="S991" s="31"/>
      <c r="T991" s="32"/>
    </row>
    <row r="992" spans="12:20" x14ac:dyDescent="0.25">
      <c r="L992" s="31"/>
      <c r="M992" s="31"/>
      <c r="N992" s="31"/>
      <c r="O992" s="31"/>
      <c r="P992" s="31"/>
      <c r="Q992" s="31"/>
      <c r="R992" s="31"/>
      <c r="S992" s="31"/>
      <c r="T992" s="32"/>
    </row>
    <row r="993" spans="12:20" x14ac:dyDescent="0.25">
      <c r="L993" s="31"/>
      <c r="M993" s="31"/>
      <c r="N993" s="31"/>
      <c r="O993" s="31"/>
      <c r="P993" s="31"/>
      <c r="Q993" s="31"/>
      <c r="R993" s="31"/>
      <c r="S993" s="31"/>
      <c r="T993" s="32"/>
    </row>
    <row r="994" spans="12:20" x14ac:dyDescent="0.25">
      <c r="L994" s="31"/>
      <c r="M994" s="31"/>
      <c r="N994" s="31"/>
      <c r="O994" s="31"/>
      <c r="P994" s="31"/>
      <c r="Q994" s="31"/>
      <c r="R994" s="31"/>
      <c r="S994" s="31"/>
      <c r="T994" s="32"/>
    </row>
    <row r="995" spans="12:20" x14ac:dyDescent="0.25">
      <c r="L995" s="31"/>
      <c r="M995" s="31"/>
      <c r="N995" s="31"/>
      <c r="O995" s="31"/>
      <c r="P995" s="31"/>
      <c r="Q995" s="31"/>
      <c r="R995" s="31"/>
      <c r="S995" s="31"/>
      <c r="T995" s="32"/>
    </row>
    <row r="996" spans="12:20" x14ac:dyDescent="0.25">
      <c r="L996" s="31"/>
      <c r="M996" s="31"/>
      <c r="N996" s="31"/>
      <c r="O996" s="31"/>
      <c r="P996" s="31"/>
      <c r="Q996" s="31"/>
      <c r="R996" s="31"/>
      <c r="S996" s="31"/>
      <c r="T996" s="32"/>
    </row>
    <row r="997" spans="12:20" x14ac:dyDescent="0.25">
      <c r="L997" s="31"/>
      <c r="M997" s="31"/>
      <c r="N997" s="31"/>
      <c r="O997" s="31"/>
      <c r="P997" s="31"/>
      <c r="Q997" s="31"/>
      <c r="R997" s="31"/>
      <c r="S997" s="31"/>
      <c r="T997" s="32"/>
    </row>
    <row r="998" spans="12:20" x14ac:dyDescent="0.25">
      <c r="L998" s="31"/>
      <c r="M998" s="31"/>
      <c r="N998" s="31"/>
      <c r="O998" s="31"/>
      <c r="P998" s="31"/>
      <c r="Q998" s="31"/>
      <c r="R998" s="31"/>
      <c r="S998" s="31"/>
      <c r="T998" s="32"/>
    </row>
    <row r="999" spans="12:20" x14ac:dyDescent="0.25">
      <c r="L999" s="31"/>
      <c r="M999" s="31"/>
      <c r="N999" s="31"/>
      <c r="O999" s="31"/>
      <c r="P999" s="31"/>
      <c r="Q999" s="31"/>
      <c r="R999" s="31"/>
      <c r="S999" s="31"/>
      <c r="T999" s="32"/>
    </row>
    <row r="1000" spans="12:20" x14ac:dyDescent="0.25">
      <c r="L1000" s="31"/>
      <c r="M1000" s="31"/>
      <c r="N1000" s="31"/>
      <c r="O1000" s="31"/>
      <c r="P1000" s="31"/>
      <c r="Q1000" s="31"/>
      <c r="R1000" s="31"/>
      <c r="S1000" s="31"/>
      <c r="T1000" s="32"/>
    </row>
    <row r="1001" spans="12:20" x14ac:dyDescent="0.25">
      <c r="L1001" s="31"/>
      <c r="M1001" s="31"/>
      <c r="N1001" s="31"/>
      <c r="O1001" s="31"/>
      <c r="P1001" s="31"/>
      <c r="Q1001" s="31"/>
      <c r="R1001" s="31"/>
      <c r="S1001" s="31"/>
      <c r="T1001" s="32"/>
    </row>
    <row r="1002" spans="12:20" x14ac:dyDescent="0.25">
      <c r="L1002" s="31"/>
      <c r="M1002" s="31"/>
      <c r="N1002" s="31"/>
      <c r="O1002" s="31"/>
      <c r="P1002" s="31"/>
      <c r="Q1002" s="31"/>
      <c r="R1002" s="31"/>
      <c r="S1002" s="31"/>
      <c r="T1002" s="32"/>
    </row>
    <row r="1003" spans="12:20" x14ac:dyDescent="0.25">
      <c r="L1003" s="31"/>
      <c r="M1003" s="31"/>
      <c r="N1003" s="31"/>
      <c r="O1003" s="31"/>
      <c r="P1003" s="31"/>
      <c r="Q1003" s="31"/>
      <c r="R1003" s="31"/>
      <c r="S1003" s="31"/>
      <c r="T1003" s="32"/>
    </row>
    <row r="1004" spans="12:20" x14ac:dyDescent="0.25">
      <c r="L1004" s="31"/>
      <c r="M1004" s="31"/>
      <c r="N1004" s="31"/>
      <c r="O1004" s="31"/>
      <c r="P1004" s="31"/>
      <c r="Q1004" s="31"/>
      <c r="R1004" s="31"/>
      <c r="S1004" s="31"/>
      <c r="T1004" s="32"/>
    </row>
    <row r="1005" spans="12:20" x14ac:dyDescent="0.25">
      <c r="L1005" s="31"/>
      <c r="M1005" s="31"/>
      <c r="N1005" s="31"/>
      <c r="O1005" s="31"/>
      <c r="P1005" s="31"/>
      <c r="Q1005" s="31"/>
      <c r="R1005" s="31"/>
      <c r="S1005" s="31"/>
      <c r="T1005" s="32"/>
    </row>
    <row r="1006" spans="12:20" x14ac:dyDescent="0.25">
      <c r="L1006" s="31"/>
      <c r="M1006" s="31"/>
      <c r="N1006" s="31"/>
      <c r="O1006" s="31"/>
      <c r="P1006" s="31"/>
      <c r="Q1006" s="31"/>
      <c r="R1006" s="31"/>
      <c r="S1006" s="31"/>
      <c r="T1006" s="32"/>
    </row>
    <row r="1007" spans="12:20" x14ac:dyDescent="0.25">
      <c r="L1007" s="31"/>
      <c r="M1007" s="31"/>
      <c r="N1007" s="31"/>
      <c r="O1007" s="31"/>
      <c r="P1007" s="31"/>
      <c r="Q1007" s="31"/>
      <c r="R1007" s="31"/>
      <c r="S1007" s="31"/>
      <c r="T1007" s="32"/>
    </row>
    <row r="1008" spans="12:20" x14ac:dyDescent="0.25">
      <c r="L1008" s="31"/>
      <c r="M1008" s="31"/>
      <c r="N1008" s="31"/>
      <c r="O1008" s="31"/>
      <c r="P1008" s="31"/>
      <c r="Q1008" s="31"/>
      <c r="R1008" s="31"/>
      <c r="S1008" s="31"/>
      <c r="T1008" s="32"/>
    </row>
    <row r="1009" spans="12:20" x14ac:dyDescent="0.25">
      <c r="L1009" s="31"/>
      <c r="M1009" s="31"/>
      <c r="N1009" s="31"/>
      <c r="O1009" s="31"/>
      <c r="P1009" s="31"/>
      <c r="Q1009" s="31"/>
      <c r="R1009" s="31"/>
      <c r="S1009" s="31"/>
      <c r="T1009" s="32"/>
    </row>
    <row r="1010" spans="12:20" x14ac:dyDescent="0.25">
      <c r="L1010" s="31"/>
      <c r="M1010" s="31"/>
      <c r="N1010" s="31"/>
      <c r="O1010" s="31"/>
      <c r="P1010" s="31"/>
      <c r="Q1010" s="31"/>
      <c r="R1010" s="31"/>
      <c r="S1010" s="31"/>
      <c r="T1010" s="32"/>
    </row>
    <row r="1011" spans="12:20" x14ac:dyDescent="0.25">
      <c r="L1011" s="31"/>
      <c r="M1011" s="31"/>
      <c r="N1011" s="31"/>
      <c r="O1011" s="31"/>
      <c r="P1011" s="31"/>
      <c r="Q1011" s="31"/>
      <c r="R1011" s="31"/>
      <c r="S1011" s="31"/>
      <c r="T1011" s="32"/>
    </row>
    <row r="1012" spans="12:20" x14ac:dyDescent="0.25">
      <c r="L1012" s="31"/>
      <c r="M1012" s="31"/>
      <c r="N1012" s="31"/>
      <c r="O1012" s="31"/>
      <c r="P1012" s="31"/>
      <c r="Q1012" s="31"/>
      <c r="R1012" s="31"/>
      <c r="S1012" s="31"/>
    </row>
  </sheetData>
  <autoFilter ref="A8:U601" xr:uid="{41A3EF10-32AA-4320-B8DE-D86F18527CD9}"/>
  <mergeCells count="5">
    <mergeCell ref="L7:P7"/>
    <mergeCell ref="Q7:S7"/>
    <mergeCell ref="T7:U7"/>
    <mergeCell ref="V7:V8"/>
    <mergeCell ref="W7:W8"/>
  </mergeCells>
  <conditionalFormatting sqref="L1:O1">
    <cfRule type="cellIs" dxfId="0" priority="4" operator="greaterThan">
      <formula>0.06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A6C6-95E4-424C-91B0-6647C4CC8762}">
  <dimension ref="A1:J39"/>
  <sheetViews>
    <sheetView workbookViewId="0">
      <selection activeCell="I19" sqref="I19"/>
    </sheetView>
  </sheetViews>
  <sheetFormatPr defaultRowHeight="15" x14ac:dyDescent="0.25"/>
  <cols>
    <col min="1" max="1" width="45.7109375" customWidth="1"/>
    <col min="2" max="2" width="18.5703125" customWidth="1"/>
    <col min="4" max="4" width="12.7109375" customWidth="1"/>
    <col min="5" max="5" width="46.42578125" customWidth="1"/>
    <col min="6" max="6" width="16.140625" customWidth="1"/>
    <col min="7" max="7" width="15.7109375" customWidth="1"/>
    <col min="8" max="8" width="20.140625" customWidth="1"/>
  </cols>
  <sheetData>
    <row r="1" spans="1:10" x14ac:dyDescent="0.25">
      <c r="A1" s="42" t="s">
        <v>290</v>
      </c>
      <c r="B1" s="37"/>
      <c r="C1" s="37"/>
      <c r="D1" s="37"/>
      <c r="E1" s="37"/>
      <c r="F1" s="37"/>
      <c r="G1" s="37"/>
      <c r="H1" s="37"/>
    </row>
    <row r="2" spans="1:10" ht="49.5" customHeight="1" x14ac:dyDescent="0.25">
      <c r="A2" s="43" t="s">
        <v>18</v>
      </c>
      <c r="B2" s="43" t="s">
        <v>23</v>
      </c>
      <c r="C2" s="43" t="s">
        <v>25</v>
      </c>
      <c r="D2" s="43" t="s">
        <v>26</v>
      </c>
      <c r="E2" s="43" t="s">
        <v>27</v>
      </c>
      <c r="F2" s="43" t="s">
        <v>31</v>
      </c>
      <c r="G2" s="43" t="s">
        <v>32</v>
      </c>
      <c r="H2" s="43" t="s">
        <v>33</v>
      </c>
    </row>
    <row r="3" spans="1:10" x14ac:dyDescent="0.25">
      <c r="A3" s="38" t="s">
        <v>272</v>
      </c>
      <c r="B3" s="38" t="s">
        <v>225</v>
      </c>
      <c r="C3" s="38" t="s">
        <v>54</v>
      </c>
      <c r="D3" s="38" t="s">
        <v>246</v>
      </c>
      <c r="E3" s="38" t="s">
        <v>247</v>
      </c>
      <c r="F3" s="39">
        <v>-25000</v>
      </c>
      <c r="G3" s="39">
        <v>0</v>
      </c>
      <c r="H3" s="39">
        <v>-25000</v>
      </c>
    </row>
    <row r="4" spans="1:10" x14ac:dyDescent="0.25">
      <c r="A4" s="38" t="s">
        <v>272</v>
      </c>
      <c r="B4" s="38" t="s">
        <v>225</v>
      </c>
      <c r="C4" s="38" t="s">
        <v>54</v>
      </c>
      <c r="D4" s="38" t="s">
        <v>273</v>
      </c>
      <c r="E4" s="38" t="s">
        <v>274</v>
      </c>
      <c r="F4" s="39">
        <v>-375000</v>
      </c>
      <c r="G4" s="39">
        <v>0</v>
      </c>
      <c r="H4" s="39">
        <v>-375000</v>
      </c>
    </row>
    <row r="5" spans="1:10" x14ac:dyDescent="0.25">
      <c r="A5" s="38" t="s">
        <v>272</v>
      </c>
      <c r="B5" s="38" t="s">
        <v>62</v>
      </c>
      <c r="C5" s="38" t="s">
        <v>54</v>
      </c>
      <c r="D5" s="38" t="s">
        <v>51</v>
      </c>
      <c r="E5" s="38"/>
      <c r="F5" s="39">
        <v>-813265</v>
      </c>
      <c r="G5" s="39">
        <v>0</v>
      </c>
      <c r="H5" s="39">
        <v>-813265</v>
      </c>
    </row>
    <row r="6" spans="1:10" x14ac:dyDescent="0.25">
      <c r="A6" s="38" t="s">
        <v>224</v>
      </c>
      <c r="B6" s="38" t="s">
        <v>62</v>
      </c>
      <c r="C6" s="38" t="s">
        <v>54</v>
      </c>
      <c r="D6" s="38" t="s">
        <v>51</v>
      </c>
      <c r="E6" s="38"/>
      <c r="F6" s="39">
        <v>-1016896.1599999999</v>
      </c>
      <c r="G6" s="39">
        <v>0</v>
      </c>
      <c r="H6" s="39">
        <v>-1016896.1599999999</v>
      </c>
    </row>
    <row r="7" spans="1:10" x14ac:dyDescent="0.25">
      <c r="A7" s="38" t="s">
        <v>227</v>
      </c>
      <c r="B7" s="38" t="s">
        <v>62</v>
      </c>
      <c r="C7" s="38" t="s">
        <v>54</v>
      </c>
      <c r="D7" s="38" t="s">
        <v>51</v>
      </c>
      <c r="E7" s="38"/>
      <c r="F7" s="39">
        <v>-1884255.9999999998</v>
      </c>
      <c r="G7" s="39">
        <v>0</v>
      </c>
      <c r="H7" s="39">
        <v>-1884255.9999999998</v>
      </c>
    </row>
    <row r="8" spans="1:10" x14ac:dyDescent="0.25">
      <c r="A8" s="38" t="s">
        <v>232</v>
      </c>
      <c r="B8" s="38" t="s">
        <v>225</v>
      </c>
      <c r="C8" s="38" t="s">
        <v>54</v>
      </c>
      <c r="D8" s="38" t="s">
        <v>233</v>
      </c>
      <c r="E8" s="38" t="s">
        <v>234</v>
      </c>
      <c r="F8" s="39">
        <v>-317606</v>
      </c>
      <c r="G8" s="39">
        <v>0</v>
      </c>
      <c r="H8" s="39">
        <v>-317606</v>
      </c>
    </row>
    <row r="9" spans="1:10" x14ac:dyDescent="0.25">
      <c r="A9" s="38" t="s">
        <v>232</v>
      </c>
      <c r="B9" s="38" t="s">
        <v>225</v>
      </c>
      <c r="C9" s="38" t="s">
        <v>54</v>
      </c>
      <c r="D9" s="38" t="s">
        <v>157</v>
      </c>
      <c r="E9" s="38" t="s">
        <v>158</v>
      </c>
      <c r="F9" s="39">
        <v>-82000</v>
      </c>
      <c r="G9" s="39">
        <v>-250000</v>
      </c>
      <c r="H9" s="39">
        <v>-332000</v>
      </c>
    </row>
    <row r="10" spans="1:10" x14ac:dyDescent="0.25">
      <c r="A10" s="38" t="s">
        <v>232</v>
      </c>
      <c r="B10" s="38" t="s">
        <v>62</v>
      </c>
      <c r="C10" s="38" t="s">
        <v>54</v>
      </c>
      <c r="D10" s="38" t="s">
        <v>51</v>
      </c>
      <c r="E10" s="38"/>
      <c r="F10" s="39">
        <v>-835691</v>
      </c>
      <c r="G10" s="39">
        <v>0</v>
      </c>
      <c r="H10" s="39">
        <v>-835691</v>
      </c>
    </row>
    <row r="11" spans="1:10" x14ac:dyDescent="0.25">
      <c r="A11" s="38" t="s">
        <v>232</v>
      </c>
      <c r="B11" s="38" t="s">
        <v>62</v>
      </c>
      <c r="C11" s="38" t="s">
        <v>54</v>
      </c>
      <c r="D11" s="38" t="s">
        <v>239</v>
      </c>
      <c r="E11" s="38" t="s">
        <v>240</v>
      </c>
      <c r="F11" s="39">
        <v>-45339</v>
      </c>
      <c r="G11" s="39">
        <v>-100000</v>
      </c>
      <c r="H11" s="39">
        <v>-145339</v>
      </c>
    </row>
    <row r="12" spans="1:10" x14ac:dyDescent="0.25">
      <c r="A12" s="38" t="s">
        <v>232</v>
      </c>
      <c r="B12" s="38" t="s">
        <v>62</v>
      </c>
      <c r="C12" s="38" t="s">
        <v>54</v>
      </c>
      <c r="D12" s="38" t="s">
        <v>237</v>
      </c>
      <c r="E12" s="38" t="s">
        <v>238</v>
      </c>
      <c r="F12" s="39">
        <v>-51083</v>
      </c>
      <c r="G12" s="39">
        <v>0</v>
      </c>
      <c r="H12" s="39">
        <v>-51083</v>
      </c>
    </row>
    <row r="13" spans="1:10" x14ac:dyDescent="0.25">
      <c r="A13" s="38" t="s">
        <v>232</v>
      </c>
      <c r="B13" s="38" t="s">
        <v>62</v>
      </c>
      <c r="C13" s="38" t="s">
        <v>54</v>
      </c>
      <c r="D13" s="38" t="s">
        <v>157</v>
      </c>
      <c r="E13" s="38" t="s">
        <v>158</v>
      </c>
      <c r="F13" s="39">
        <v>-33720</v>
      </c>
      <c r="G13" s="39">
        <v>-100000</v>
      </c>
      <c r="H13" s="39">
        <v>-133720</v>
      </c>
    </row>
    <row r="14" spans="1:10" x14ac:dyDescent="0.25">
      <c r="A14" s="38" t="s">
        <v>50</v>
      </c>
      <c r="B14" s="38" t="s">
        <v>62</v>
      </c>
      <c r="C14" s="38" t="s">
        <v>54</v>
      </c>
      <c r="D14" s="38" t="s">
        <v>51</v>
      </c>
      <c r="E14" s="38"/>
      <c r="F14" s="39">
        <v>-13068089.359999998</v>
      </c>
      <c r="G14" s="45">
        <v>554126</v>
      </c>
      <c r="H14" s="45">
        <f>-13068089.36+554126</f>
        <v>-12513963.359999999</v>
      </c>
      <c r="I14" t="s">
        <v>291</v>
      </c>
    </row>
    <row r="15" spans="1:10" x14ac:dyDescent="0.25">
      <c r="A15" s="38" t="s">
        <v>50</v>
      </c>
      <c r="B15" s="38" t="s">
        <v>62</v>
      </c>
      <c r="C15" s="38" t="s">
        <v>54</v>
      </c>
      <c r="D15" s="38" t="s">
        <v>72</v>
      </c>
      <c r="E15" s="38" t="s">
        <v>73</v>
      </c>
      <c r="F15" s="39">
        <v>-86044</v>
      </c>
      <c r="G15" s="39">
        <v>0</v>
      </c>
      <c r="H15" s="39">
        <v>-86044</v>
      </c>
    </row>
    <row r="16" spans="1:10" x14ac:dyDescent="0.25">
      <c r="A16" s="38" t="s">
        <v>50</v>
      </c>
      <c r="B16" s="38" t="s">
        <v>62</v>
      </c>
      <c r="C16" s="38" t="s">
        <v>54</v>
      </c>
      <c r="D16" s="38" t="s">
        <v>68</v>
      </c>
      <c r="E16" s="38" t="s">
        <v>69</v>
      </c>
      <c r="F16" s="39">
        <v>-2580000</v>
      </c>
      <c r="G16" s="45">
        <v>380000</v>
      </c>
      <c r="H16" s="45">
        <f>F16+G16</f>
        <v>-2200000</v>
      </c>
      <c r="I16" t="s">
        <v>291</v>
      </c>
      <c r="J16" s="31"/>
    </row>
    <row r="17" spans="1:9" x14ac:dyDescent="0.25">
      <c r="A17" s="38" t="s">
        <v>50</v>
      </c>
      <c r="B17" s="38" t="s">
        <v>62</v>
      </c>
      <c r="C17" s="38" t="s">
        <v>54</v>
      </c>
      <c r="D17" s="38" t="s">
        <v>93</v>
      </c>
      <c r="E17" s="38" t="s">
        <v>94</v>
      </c>
      <c r="F17" s="39">
        <v>-218687.26</v>
      </c>
      <c r="G17" s="39">
        <v>0</v>
      </c>
      <c r="H17" s="39">
        <v>-218687.26</v>
      </c>
    </row>
    <row r="18" spans="1:9" x14ac:dyDescent="0.25">
      <c r="A18" s="38" t="s">
        <v>50</v>
      </c>
      <c r="B18" s="38" t="s">
        <v>62</v>
      </c>
      <c r="C18" s="38" t="s">
        <v>54</v>
      </c>
      <c r="D18" s="38" t="s">
        <v>100</v>
      </c>
      <c r="E18" s="38" t="s">
        <v>101</v>
      </c>
      <c r="F18" s="39">
        <v>-343213</v>
      </c>
      <c r="G18" s="39">
        <v>0</v>
      </c>
      <c r="H18" s="39">
        <v>-343213</v>
      </c>
    </row>
    <row r="19" spans="1:9" x14ac:dyDescent="0.25">
      <c r="A19" s="38" t="s">
        <v>50</v>
      </c>
      <c r="B19" s="38" t="s">
        <v>62</v>
      </c>
      <c r="C19" s="38" t="s">
        <v>54</v>
      </c>
      <c r="D19" s="38" t="s">
        <v>110</v>
      </c>
      <c r="E19" s="38" t="s">
        <v>111</v>
      </c>
      <c r="F19" s="39">
        <v>7064000.0000999989</v>
      </c>
      <c r="G19" s="39">
        <v>-15700000</v>
      </c>
      <c r="H19" s="39">
        <v>-8635999.999900002</v>
      </c>
    </row>
    <row r="20" spans="1:9" x14ac:dyDescent="0.25">
      <c r="A20" s="38" t="s">
        <v>50</v>
      </c>
      <c r="B20" s="38" t="s">
        <v>62</v>
      </c>
      <c r="C20" s="38" t="s">
        <v>54</v>
      </c>
      <c r="D20" s="38" t="s">
        <v>157</v>
      </c>
      <c r="E20" s="38" t="s">
        <v>158</v>
      </c>
      <c r="F20" s="39">
        <v>0</v>
      </c>
      <c r="G20" s="39">
        <v>-105870</v>
      </c>
      <c r="H20" s="39">
        <v>-105870</v>
      </c>
    </row>
    <row r="21" spans="1:9" x14ac:dyDescent="0.25">
      <c r="A21" s="38" t="s">
        <v>277</v>
      </c>
      <c r="B21" s="38" t="s">
        <v>225</v>
      </c>
      <c r="C21" s="38" t="s">
        <v>54</v>
      </c>
      <c r="D21" s="38" t="s">
        <v>228</v>
      </c>
      <c r="E21" s="38" t="s">
        <v>229</v>
      </c>
      <c r="F21" s="39">
        <v>-2901407.21</v>
      </c>
      <c r="G21" s="45">
        <v>2901407</v>
      </c>
      <c r="H21" s="45">
        <f>F21+G21</f>
        <v>-0.2099999999627471</v>
      </c>
      <c r="I21" t="s">
        <v>291</v>
      </c>
    </row>
    <row r="22" spans="1:9" x14ac:dyDescent="0.25">
      <c r="A22" s="38" t="s">
        <v>277</v>
      </c>
      <c r="B22" s="38" t="s">
        <v>225</v>
      </c>
      <c r="C22" s="38" t="s">
        <v>54</v>
      </c>
      <c r="D22" s="38" t="s">
        <v>248</v>
      </c>
      <c r="E22" s="38" t="s">
        <v>249</v>
      </c>
      <c r="F22" s="39">
        <v>-470833</v>
      </c>
      <c r="G22" s="45">
        <v>470833</v>
      </c>
      <c r="H22" s="45">
        <f>F22+G22</f>
        <v>0</v>
      </c>
      <c r="I22" t="s">
        <v>291</v>
      </c>
    </row>
    <row r="23" spans="1:9" x14ac:dyDescent="0.25">
      <c r="A23" s="38" t="s">
        <v>277</v>
      </c>
      <c r="B23" s="38" t="s">
        <v>225</v>
      </c>
      <c r="C23" s="38" t="s">
        <v>54</v>
      </c>
      <c r="D23" s="38" t="s">
        <v>278</v>
      </c>
      <c r="E23" s="38" t="s">
        <v>279</v>
      </c>
      <c r="F23" s="39">
        <v>-160748.41</v>
      </c>
      <c r="G23" s="39">
        <v>0</v>
      </c>
      <c r="H23" s="39">
        <v>-160748.41</v>
      </c>
    </row>
    <row r="24" spans="1:9" x14ac:dyDescent="0.25">
      <c r="A24" s="38" t="s">
        <v>277</v>
      </c>
      <c r="B24" s="38" t="s">
        <v>225</v>
      </c>
      <c r="C24" s="38" t="s">
        <v>54</v>
      </c>
      <c r="D24" s="38" t="s">
        <v>268</v>
      </c>
      <c r="E24" s="38" t="s">
        <v>269</v>
      </c>
      <c r="F24" s="39">
        <v>-36315.5</v>
      </c>
      <c r="G24" s="39">
        <v>0</v>
      </c>
      <c r="H24" s="39">
        <v>-36315.5</v>
      </c>
    </row>
    <row r="25" spans="1:9" x14ac:dyDescent="0.25">
      <c r="A25" s="38" t="s">
        <v>277</v>
      </c>
      <c r="B25" s="38" t="s">
        <v>225</v>
      </c>
      <c r="C25" s="38" t="s">
        <v>54</v>
      </c>
      <c r="D25" s="38" t="s">
        <v>280</v>
      </c>
      <c r="E25" s="38" t="s">
        <v>281</v>
      </c>
      <c r="F25" s="39">
        <v>0</v>
      </c>
      <c r="G25" s="39">
        <v>-155917</v>
      </c>
      <c r="H25" s="39">
        <v>-155917</v>
      </c>
    </row>
    <row r="26" spans="1:9" x14ac:dyDescent="0.25">
      <c r="A26" s="38" t="s">
        <v>277</v>
      </c>
      <c r="B26" s="38" t="s">
        <v>62</v>
      </c>
      <c r="C26" s="38" t="s">
        <v>54</v>
      </c>
      <c r="D26" s="38" t="s">
        <v>51</v>
      </c>
      <c r="E26" s="38"/>
      <c r="F26" s="39">
        <v>-2259804.39</v>
      </c>
      <c r="G26" s="39">
        <v>0</v>
      </c>
      <c r="H26" s="39">
        <v>-2259804.39</v>
      </c>
    </row>
    <row r="27" spans="1:9" x14ac:dyDescent="0.25">
      <c r="A27" s="38" t="s">
        <v>277</v>
      </c>
      <c r="B27" s="38" t="s">
        <v>62</v>
      </c>
      <c r="C27" s="38" t="s">
        <v>54</v>
      </c>
      <c r="D27" s="38" t="s">
        <v>266</v>
      </c>
      <c r="E27" s="38" t="s">
        <v>267</v>
      </c>
      <c r="F27" s="39">
        <v>0</v>
      </c>
      <c r="G27" s="39">
        <v>-205603</v>
      </c>
      <c r="H27" s="39">
        <v>-205603</v>
      </c>
    </row>
    <row r="28" spans="1:9" x14ac:dyDescent="0.25">
      <c r="A28" s="38" t="s">
        <v>277</v>
      </c>
      <c r="B28" s="38" t="s">
        <v>62</v>
      </c>
      <c r="C28" s="38" t="s">
        <v>54</v>
      </c>
      <c r="D28" s="38" t="s">
        <v>280</v>
      </c>
      <c r="E28" s="38" t="s">
        <v>281</v>
      </c>
      <c r="F28" s="39">
        <v>-3223628.03</v>
      </c>
      <c r="G28" s="39">
        <v>0</v>
      </c>
      <c r="H28" s="39">
        <v>-3223628.03</v>
      </c>
    </row>
    <row r="29" spans="1:9" x14ac:dyDescent="0.25">
      <c r="A29" s="38" t="s">
        <v>243</v>
      </c>
      <c r="B29" s="38" t="s">
        <v>225</v>
      </c>
      <c r="C29" s="38" t="s">
        <v>54</v>
      </c>
      <c r="D29" s="38" t="s">
        <v>233</v>
      </c>
      <c r="E29" s="38" t="s">
        <v>234</v>
      </c>
      <c r="F29" s="39">
        <v>-1160930</v>
      </c>
      <c r="G29" s="39">
        <v>0</v>
      </c>
      <c r="H29" s="39">
        <v>-1160930</v>
      </c>
    </row>
    <row r="30" spans="1:9" x14ac:dyDescent="0.25">
      <c r="A30" s="38" t="s">
        <v>243</v>
      </c>
      <c r="B30" s="38" t="s">
        <v>225</v>
      </c>
      <c r="C30" s="38" t="s">
        <v>54</v>
      </c>
      <c r="D30" s="38" t="s">
        <v>246</v>
      </c>
      <c r="E30" s="38" t="s">
        <v>247</v>
      </c>
      <c r="F30" s="39">
        <v>0</v>
      </c>
      <c r="G30" s="39">
        <v>-54178</v>
      </c>
      <c r="H30" s="39">
        <v>-54178</v>
      </c>
    </row>
    <row r="31" spans="1:9" x14ac:dyDescent="0.25">
      <c r="A31" s="38" t="s">
        <v>243</v>
      </c>
      <c r="B31" s="38" t="s">
        <v>225</v>
      </c>
      <c r="C31" s="38" t="s">
        <v>54</v>
      </c>
      <c r="D31" s="38" t="s">
        <v>250</v>
      </c>
      <c r="E31" s="38" t="s">
        <v>251</v>
      </c>
      <c r="F31" s="39">
        <v>0</v>
      </c>
      <c r="G31" s="39">
        <v>-333333</v>
      </c>
      <c r="H31" s="39">
        <v>-333333</v>
      </c>
    </row>
    <row r="32" spans="1:9" x14ac:dyDescent="0.25">
      <c r="A32" s="38" t="s">
        <v>243</v>
      </c>
      <c r="B32" s="38" t="s">
        <v>225</v>
      </c>
      <c r="C32" s="38" t="s">
        <v>54</v>
      </c>
      <c r="D32" s="38" t="s">
        <v>252</v>
      </c>
      <c r="E32" s="38" t="s">
        <v>253</v>
      </c>
      <c r="F32" s="39">
        <v>-7231.9999999999991</v>
      </c>
      <c r="G32" s="39">
        <v>0</v>
      </c>
      <c r="H32" s="39">
        <v>-7231.9999999999991</v>
      </c>
    </row>
    <row r="33" spans="1:8" x14ac:dyDescent="0.25">
      <c r="A33" s="38" t="s">
        <v>243</v>
      </c>
      <c r="B33" s="38" t="s">
        <v>225</v>
      </c>
      <c r="C33" s="38" t="s">
        <v>54</v>
      </c>
      <c r="D33" s="38" t="s">
        <v>254</v>
      </c>
      <c r="E33" s="38" t="s">
        <v>255</v>
      </c>
      <c r="F33" s="39">
        <v>-158288</v>
      </c>
      <c r="G33" s="39">
        <v>0</v>
      </c>
      <c r="H33" s="39">
        <v>-158288</v>
      </c>
    </row>
    <row r="34" spans="1:8" x14ac:dyDescent="0.25">
      <c r="A34" s="38" t="s">
        <v>243</v>
      </c>
      <c r="B34" s="38" t="s">
        <v>225</v>
      </c>
      <c r="C34" s="38" t="s">
        <v>54</v>
      </c>
      <c r="D34" s="38" t="s">
        <v>256</v>
      </c>
      <c r="E34" s="38" t="s">
        <v>257</v>
      </c>
      <c r="F34" s="39">
        <v>-432245</v>
      </c>
      <c r="G34" s="39">
        <v>0</v>
      </c>
      <c r="H34" s="39">
        <v>-432245</v>
      </c>
    </row>
    <row r="35" spans="1:8" x14ac:dyDescent="0.25">
      <c r="A35" s="38" t="s">
        <v>243</v>
      </c>
      <c r="B35" s="38" t="s">
        <v>225</v>
      </c>
      <c r="C35" s="38" t="s">
        <v>54</v>
      </c>
      <c r="D35" s="38" t="s">
        <v>258</v>
      </c>
      <c r="E35" s="38" t="s">
        <v>259</v>
      </c>
      <c r="F35" s="39">
        <v>-25310</v>
      </c>
      <c r="G35" s="39">
        <v>0</v>
      </c>
      <c r="H35" s="39">
        <v>-25310</v>
      </c>
    </row>
    <row r="36" spans="1:8" x14ac:dyDescent="0.25">
      <c r="A36" s="38" t="s">
        <v>243</v>
      </c>
      <c r="B36" s="38" t="s">
        <v>225</v>
      </c>
      <c r="C36" s="38" t="s">
        <v>54</v>
      </c>
      <c r="D36" s="38" t="s">
        <v>260</v>
      </c>
      <c r="E36" s="38" t="s">
        <v>261</v>
      </c>
      <c r="F36" s="39">
        <v>-37</v>
      </c>
      <c r="G36" s="39">
        <v>-37000</v>
      </c>
      <c r="H36" s="39">
        <v>-37037</v>
      </c>
    </row>
    <row r="37" spans="1:8" x14ac:dyDescent="0.25">
      <c r="A37" s="38" t="s">
        <v>243</v>
      </c>
      <c r="B37" s="38" t="s">
        <v>225</v>
      </c>
      <c r="C37" s="38" t="s">
        <v>54</v>
      </c>
      <c r="D37" s="38" t="s">
        <v>157</v>
      </c>
      <c r="E37" s="38" t="s">
        <v>158</v>
      </c>
      <c r="F37" s="39">
        <v>0</v>
      </c>
      <c r="G37" s="39">
        <v>-5088</v>
      </c>
      <c r="H37" s="39">
        <v>-5088</v>
      </c>
    </row>
    <row r="38" spans="1:8" x14ac:dyDescent="0.25">
      <c r="A38" s="38" t="s">
        <v>243</v>
      </c>
      <c r="B38" s="38" t="s">
        <v>62</v>
      </c>
      <c r="C38" s="38" t="s">
        <v>54</v>
      </c>
      <c r="D38" s="38" t="s">
        <v>51</v>
      </c>
      <c r="E38" s="38"/>
      <c r="F38" s="39">
        <v>-2375896.0000000005</v>
      </c>
      <c r="G38" s="39">
        <v>0</v>
      </c>
      <c r="H38" s="39">
        <v>-2375896.0000000005</v>
      </c>
    </row>
    <row r="39" spans="1:8" x14ac:dyDescent="0.25">
      <c r="A39" s="40" t="s">
        <v>289</v>
      </c>
      <c r="B39" s="40"/>
      <c r="C39" s="40"/>
      <c r="D39" s="40"/>
      <c r="E39" s="40"/>
      <c r="F39" s="41">
        <f>SUM(F3:F38)</f>
        <v>-27924564.319900002</v>
      </c>
      <c r="G39" s="41">
        <f>SUM(G3:G38)</f>
        <v>-12740623</v>
      </c>
      <c r="H39" s="41">
        <f>SUM(H3:H38)</f>
        <v>-40665187.319900006</v>
      </c>
    </row>
  </sheetData>
  <autoFilter ref="A2:H39" xr:uid="{F131A6C6-95E4-424C-91B0-6647C4CC876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4" ma:contentTypeDescription="Loo uus dokument" ma:contentTypeScope="" ma:versionID="25a0a330b6c19bef5e55ea1e7658fc68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0f452d32c9d21463ba3b28bbe9172045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F9479-C0EA-4397-8318-F1365E97972A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d7fb3fa-7f75-4382-a1fe-43b99e0a9782"/>
    <ds:schemaRef ds:uri="982cc016-dcb7-4772-a144-8d57a835eb3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14163F-5EFD-48EB-A94D-5920701B0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VORM3_konto</vt:lpstr>
      <vt:lpstr>SAP-i kandmiseks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1_Ülekantavate_käskkirja_vorm3_07.10.25.xlsx</dc:title>
  <dc:subject/>
  <dc:creator>Silja Kask</dc:creator>
  <dc:description/>
  <cp:lastModifiedBy>Ingrid Koemets</cp:lastModifiedBy>
  <cp:revision/>
  <dcterms:created xsi:type="dcterms:W3CDTF">2021-01-14T20:00:28Z</dcterms:created>
  <dcterms:modified xsi:type="dcterms:W3CDTF">2025-10-07T11:23:13Z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